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30" yWindow="0" windowWidth="18120" windowHeight="7815" tabRatio="885"/>
  </bookViews>
  <sheets>
    <sheet name="Needs Assessment" sheetId="1" r:id="rId1"/>
    <sheet name="Master List" sheetId="16" r:id="rId2"/>
    <sheet name="1.Hobbies" sheetId="2" r:id="rId3"/>
    <sheet name="2.Activities" sheetId="4" r:id="rId4"/>
    <sheet name="3.Learning Goals" sheetId="5" r:id="rId5"/>
    <sheet name="4.Speaking English" sheetId="6" r:id="rId6"/>
    <sheet name="5.Jobs" sheetId="7" r:id="rId7"/>
    <sheet name="6.Community Services" sheetId="8" r:id="rId8"/>
    <sheet name="7.Computer Lab" sheetId="10" r:id="rId9"/>
    <sheet name="8.Computer Speaker" sheetId="11" r:id="rId10"/>
    <sheet name="9.Smart Device" sheetId="12" r:id="rId11"/>
    <sheet name="10.Projector" sheetId="13" r:id="rId12"/>
    <sheet name="11.Printer" sheetId="14" r:id="rId13"/>
    <sheet name="12.Text" sheetId="15" r:id="rId14"/>
  </sheets>
  <definedNames>
    <definedName name="_xlnm._FilterDatabase" localSheetId="2" hidden="1">'1.Hobbies'!$C$1:$C$54</definedName>
    <definedName name="_xlnm._FilterDatabase" localSheetId="3" hidden="1">'2.Activities'!$E$2:$E$23</definedName>
    <definedName name="_xlnm.Extract" localSheetId="2">'1.Hobbies'!$F$4</definedName>
    <definedName name="_xlnm.Extract" localSheetId="3">'2.Activities'!#REF!</definedName>
    <definedName name="FullListA">'Master List'!$G$2:$G$183</definedName>
    <definedName name="FullListB">'Master List'!$I$2:$I$141</definedName>
    <definedName name="Hobbies">'Needs Assessment'!#REF!</definedName>
    <definedName name="List_1.1">'1.Hobbies'!$C$4:$C$10</definedName>
    <definedName name="List_1.2">'1.Hobbies'!$C$13:$C$19</definedName>
    <definedName name="List_1.3">'1.Hobbies'!$C$22:$C$28</definedName>
    <definedName name="List_1.4">'1.Hobbies'!$C$31:$C$37</definedName>
    <definedName name="List_1.5">'1.Hobbies'!$C$40:$C$46</definedName>
    <definedName name="List_Activities">'2.Activities'!$C$4:$C$28</definedName>
    <definedName name="List_Hobbies">'1.Hobbies'!$C$4:$C$46</definedName>
    <definedName name="List1">'1.Hobbies'!$H$4:$H$7</definedName>
    <definedName name="List1.1">'1.Hobbies'!$C$4:$C$10</definedName>
    <definedName name="List1.2">'1.Hobbies'!$C$13:$C$19</definedName>
    <definedName name="List1.3">'1.Hobbies'!$C$22:$C$28</definedName>
    <definedName name="List1.4">'1.Hobbies'!$C$31:$C$37</definedName>
    <definedName name="List1.5">'1.Hobbies'!$C$40:$C$46</definedName>
    <definedName name="List10">#REF!</definedName>
    <definedName name="List100">#REF!</definedName>
    <definedName name="List10finalb">'10.Projector'!$E$2:$E$140</definedName>
    <definedName name="List11">#REF!</definedName>
    <definedName name="List11finalb">'11.Printer'!$E$2:$E$140</definedName>
    <definedName name="List12finalb">'12.Text'!$E$2:$E$140</definedName>
    <definedName name="List1final">'1.Hobbies'!$G$2:$G$39</definedName>
    <definedName name="List1nd">'1.Hobbies'!$E$2:$E$39</definedName>
    <definedName name="List1repeat">'1.Hobbies'!$F$2:$F$39</definedName>
    <definedName name="List2">#REF!</definedName>
    <definedName name="List2.1">'2.Activities'!$C$4:$C$10</definedName>
    <definedName name="List2.2">'2.Activities'!$C$13:$C$19</definedName>
    <definedName name="List2.3">'2.Activities'!$C$22:$C$28</definedName>
    <definedName name="List2blanks">'2.Activities'!#REF!</definedName>
    <definedName name="List2final">'2.Activities'!$G$2:$G$22</definedName>
    <definedName name="List2nd">'2.Activities'!$E$2:$E$23</definedName>
    <definedName name="List2repeat">'2.Activities'!$F$2:$F$23</definedName>
    <definedName name="List3.1">'3.Learning Goals'!$C$4:$C$10</definedName>
    <definedName name="List3.2">'3.Learning Goals'!$C$13:$C$19</definedName>
    <definedName name="List3.3">'3.Learning Goals'!$C$22:$C$28</definedName>
    <definedName name="List3.4">'3.Learning Goals'!$C$31:$C$37</definedName>
    <definedName name="List3.5">'3.Learning Goals'!$C$40:$C$46</definedName>
    <definedName name="List3final">'3.Learning Goals'!$G$2:$G$36</definedName>
    <definedName name="List3nd">'3.Learning Goals'!$E$2:$E$36</definedName>
    <definedName name="List3repeat">'3.Learning Goals'!$F$2:$F$36</definedName>
    <definedName name="List4.1">'4.Speaking English'!$C$4:$C$10</definedName>
    <definedName name="List4.2">'4.Speaking English'!$C$13:$C$19</definedName>
    <definedName name="List4.3">'4.Speaking English'!$C$22:$C$28</definedName>
    <definedName name="List4.4">'4.Speaking English'!$C$31:$C$37</definedName>
    <definedName name="List4final">'4.Speaking English'!$G$2:$G$29</definedName>
    <definedName name="List4nd">'4.Speaking English'!$E$2:$E$29</definedName>
    <definedName name="List4repeat">'4.Speaking English'!$F$2:$F$29</definedName>
    <definedName name="List5.1">'5.Jobs'!$C$4:$C$10</definedName>
    <definedName name="List5.2">'5.Jobs'!$C$13:$C$19</definedName>
    <definedName name="List5.3">'5.Jobs'!$C$22:$C$28</definedName>
    <definedName name="List5.4">'5.Jobs'!$C$31:$C$37</definedName>
    <definedName name="List5final">'5.Jobs'!$G$2:$G$29</definedName>
    <definedName name="List5nd">'5.Jobs'!$E$2:$E$29</definedName>
    <definedName name="List5repeat">'5.Jobs'!$F$2:$F$29</definedName>
    <definedName name="List6.1">'6.Community Services'!$C$4:$C$10</definedName>
    <definedName name="List6.2">'6.Community Services'!$C$13:$C$19</definedName>
    <definedName name="List6.3">'6.Community Services'!$C$22:$C$28</definedName>
    <definedName name="List6.4">'6.Community Services'!$C$31:$C$37</definedName>
    <definedName name="List6.5">'6.Community Services'!$C$40:$C$46</definedName>
    <definedName name="List6final">'6.Community Services'!$G$2:$G$36</definedName>
    <definedName name="List6nd">'6.Community Services'!$E$2:$E$36</definedName>
    <definedName name="List6repeat">'6.Community Services'!$F$2:$F$36</definedName>
    <definedName name="List7final">'7.Computer Lab'!#REF!</definedName>
    <definedName name="List7finalb">'7.Computer Lab'!$H$2:$H$140</definedName>
    <definedName name="List8finalb">'8.Computer Speaker'!$E$2:$E$140</definedName>
    <definedName name="List9finalb">'9.Smart Device'!$H$2:$H$140</definedName>
    <definedName name="ListA">#REF!</definedName>
    <definedName name="ListB">#REF!</definedName>
    <definedName name="ListLabn">'7.Computer Lab'!$D$2:$D$185</definedName>
    <definedName name="ListLaby">'7.Computer Lab'!$C$2:$C$183</definedName>
    <definedName name="ListNum1">#REF!</definedName>
    <definedName name="ListNum2">#REF!</definedName>
    <definedName name="Lists1through6">'Master List'!$E$2:$E$183</definedName>
    <definedName name="Lists1through6repeats">'Master List'!$F$2:$F$183</definedName>
    <definedName name="Lists7through12">'Master List'!$H$2:$H$835</definedName>
    <definedName name="ListX">#REF!</definedName>
    <definedName name="ListY">#REF!</definedName>
    <definedName name="ListZ">#REF!</definedName>
    <definedName name="ListZZ">#REF!</definedName>
  </definedNames>
  <calcPr calcId="125725"/>
</workbook>
</file>

<file path=xl/calcChain.xml><?xml version="1.0" encoding="utf-8"?>
<calcChain xmlns="http://schemas.openxmlformats.org/spreadsheetml/2006/main">
  <c r="C9" i="2"/>
  <c r="E2" i="15" a="1"/>
  <c r="E5" s="1"/>
  <c r="E2" i="14" a="1"/>
  <c r="E4" s="1"/>
  <c r="E2" i="13" a="1"/>
  <c r="E4" s="1"/>
  <c r="H2" i="12" a="1"/>
  <c r="H4" s="1"/>
  <c r="E2" i="11" a="1"/>
  <c r="E4" s="1"/>
  <c r="H2" i="10" a="1"/>
  <c r="H16" s="1"/>
  <c r="E138" i="15" l="1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6"/>
  <c r="E2"/>
  <c r="E139"/>
  <c r="E135"/>
  <c r="E131"/>
  <c r="E127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7"/>
  <c r="E3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4"/>
  <c r="E140"/>
  <c r="E137"/>
  <c r="E133"/>
  <c r="E129"/>
  <c r="E125"/>
  <c r="E121"/>
  <c r="E117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37"/>
  <c r="E33"/>
  <c r="E29"/>
  <c r="E25"/>
  <c r="E21"/>
  <c r="E17"/>
  <c r="E13"/>
  <c r="E9"/>
  <c r="E129" i="14"/>
  <c r="E117"/>
  <c r="E101"/>
  <c r="E89"/>
  <c r="E77"/>
  <c r="E69"/>
  <c r="E57"/>
  <c r="E45"/>
  <c r="E37"/>
  <c r="E25"/>
  <c r="E9"/>
  <c r="E134"/>
  <c r="E126"/>
  <c r="E114"/>
  <c r="E102"/>
  <c r="E90"/>
  <c r="E78"/>
  <c r="E70"/>
  <c r="E62"/>
  <c r="E54"/>
  <c r="E46"/>
  <c r="E42"/>
  <c r="E38"/>
  <c r="E30"/>
  <c r="E26"/>
  <c r="E22"/>
  <c r="E18"/>
  <c r="E14"/>
  <c r="E10"/>
  <c r="E6"/>
  <c r="E2"/>
  <c r="E133"/>
  <c r="E121"/>
  <c r="E109"/>
  <c r="E97"/>
  <c r="E85"/>
  <c r="E73"/>
  <c r="E61"/>
  <c r="E53"/>
  <c r="E41"/>
  <c r="E33"/>
  <c r="E21"/>
  <c r="E17"/>
  <c r="E13"/>
  <c r="E5"/>
  <c r="E138"/>
  <c r="E130"/>
  <c r="E122"/>
  <c r="E118"/>
  <c r="E110"/>
  <c r="E106"/>
  <c r="E98"/>
  <c r="E94"/>
  <c r="E86"/>
  <c r="E82"/>
  <c r="E74"/>
  <c r="E66"/>
  <c r="E58"/>
  <c r="E50"/>
  <c r="E34"/>
  <c r="E139"/>
  <c r="E135"/>
  <c r="E131"/>
  <c r="E127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7"/>
  <c r="E3"/>
  <c r="E137"/>
  <c r="E125"/>
  <c r="E113"/>
  <c r="E105"/>
  <c r="E93"/>
  <c r="E81"/>
  <c r="E65"/>
  <c r="E49"/>
  <c r="E29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138" i="13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6"/>
  <c r="E2"/>
  <c r="E137"/>
  <c r="E129"/>
  <c r="E125"/>
  <c r="E117"/>
  <c r="E109"/>
  <c r="E101"/>
  <c r="E93"/>
  <c r="E85"/>
  <c r="E77"/>
  <c r="E69"/>
  <c r="E61"/>
  <c r="E53"/>
  <c r="E45"/>
  <c r="E37"/>
  <c r="E29"/>
  <c r="E21"/>
  <c r="E17"/>
  <c r="E13"/>
  <c r="E5"/>
  <c r="E139"/>
  <c r="E135"/>
  <c r="E131"/>
  <c r="E127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7"/>
  <c r="E3"/>
  <c r="E133"/>
  <c r="E121"/>
  <c r="E113"/>
  <c r="E105"/>
  <c r="E97"/>
  <c r="E89"/>
  <c r="E81"/>
  <c r="E73"/>
  <c r="E65"/>
  <c r="E57"/>
  <c r="E49"/>
  <c r="E41"/>
  <c r="E33"/>
  <c r="E25"/>
  <c r="E9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H136" i="12"/>
  <c r="H128"/>
  <c r="H120"/>
  <c r="H137"/>
  <c r="H133"/>
  <c r="H129"/>
  <c r="H125"/>
  <c r="H121"/>
  <c r="H117"/>
  <c r="H113"/>
  <c r="H109"/>
  <c r="H105"/>
  <c r="H101"/>
  <c r="H97"/>
  <c r="H93"/>
  <c r="H89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H13"/>
  <c r="H9"/>
  <c r="H5"/>
  <c r="H138"/>
  <c r="H134"/>
  <c r="H130"/>
  <c r="H126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  <c r="H6"/>
  <c r="H2"/>
  <c r="H139"/>
  <c r="H135"/>
  <c r="H131"/>
  <c r="H127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1"/>
  <c r="H7"/>
  <c r="H3"/>
  <c r="H140"/>
  <c r="H132"/>
  <c r="H124"/>
  <c r="H116"/>
  <c r="H112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6"/>
  <c r="H32"/>
  <c r="H28"/>
  <c r="H24"/>
  <c r="H20"/>
  <c r="H16"/>
  <c r="H12"/>
  <c r="H8"/>
  <c r="E133" i="11"/>
  <c r="E121"/>
  <c r="E105"/>
  <c r="E89"/>
  <c r="E77"/>
  <c r="E65"/>
  <c r="E45"/>
  <c r="E29"/>
  <c r="E9"/>
  <c r="E138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E38"/>
  <c r="E34"/>
  <c r="E30"/>
  <c r="E26"/>
  <c r="E22"/>
  <c r="E18"/>
  <c r="E14"/>
  <c r="E10"/>
  <c r="E6"/>
  <c r="E2"/>
  <c r="E129"/>
  <c r="E117"/>
  <c r="E109"/>
  <c r="E97"/>
  <c r="E85"/>
  <c r="E73"/>
  <c r="E61"/>
  <c r="E53"/>
  <c r="E41"/>
  <c r="E37"/>
  <c r="E25"/>
  <c r="E21"/>
  <c r="E17"/>
  <c r="E5"/>
  <c r="E139"/>
  <c r="E135"/>
  <c r="E131"/>
  <c r="E127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E39"/>
  <c r="E35"/>
  <c r="E31"/>
  <c r="E27"/>
  <c r="E23"/>
  <c r="E19"/>
  <c r="E15"/>
  <c r="E11"/>
  <c r="E7"/>
  <c r="E3"/>
  <c r="E137"/>
  <c r="E125"/>
  <c r="E113"/>
  <c r="E101"/>
  <c r="E93"/>
  <c r="E81"/>
  <c r="E69"/>
  <c r="E57"/>
  <c r="E49"/>
  <c r="E33"/>
  <c r="E13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H136" i="10"/>
  <c r="H124"/>
  <c r="H112"/>
  <c r="H100"/>
  <c r="H88"/>
  <c r="H80"/>
  <c r="H68"/>
  <c r="H60"/>
  <c r="H56"/>
  <c r="H48"/>
  <c r="H40"/>
  <c r="H12"/>
  <c r="H133"/>
  <c r="H121"/>
  <c r="H113"/>
  <c r="H109"/>
  <c r="H105"/>
  <c r="H101"/>
  <c r="H97"/>
  <c r="H93"/>
  <c r="H89"/>
  <c r="H85"/>
  <c r="H81"/>
  <c r="H77"/>
  <c r="H69"/>
  <c r="H65"/>
  <c r="H61"/>
  <c r="H57"/>
  <c r="H53"/>
  <c r="H49"/>
  <c r="H45"/>
  <c r="H41"/>
  <c r="H37"/>
  <c r="H33"/>
  <c r="H29"/>
  <c r="H25"/>
  <c r="H21"/>
  <c r="H17"/>
  <c r="H13"/>
  <c r="H9"/>
  <c r="H5"/>
  <c r="H132"/>
  <c r="H120"/>
  <c r="H108"/>
  <c r="H96"/>
  <c r="H84"/>
  <c r="H76"/>
  <c r="H64"/>
  <c r="H52"/>
  <c r="H44"/>
  <c r="H36"/>
  <c r="H32"/>
  <c r="H28"/>
  <c r="H24"/>
  <c r="H20"/>
  <c r="H8"/>
  <c r="H4"/>
  <c r="H137"/>
  <c r="H129"/>
  <c r="H125"/>
  <c r="H117"/>
  <c r="H73"/>
  <c r="H138"/>
  <c r="H134"/>
  <c r="H130"/>
  <c r="H126"/>
  <c r="H122"/>
  <c r="H118"/>
  <c r="H114"/>
  <c r="H110"/>
  <c r="H106"/>
  <c r="H102"/>
  <c r="H98"/>
  <c r="H94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H10"/>
  <c r="H6"/>
  <c r="H2"/>
  <c r="H139"/>
  <c r="H135"/>
  <c r="H131"/>
  <c r="H127"/>
  <c r="H123"/>
  <c r="H119"/>
  <c r="H115"/>
  <c r="H111"/>
  <c r="H107"/>
  <c r="H103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1"/>
  <c r="H7"/>
  <c r="H3"/>
  <c r="H140"/>
  <c r="H128"/>
  <c r="H116"/>
  <c r="H104"/>
  <c r="H92"/>
  <c r="H72"/>
  <c r="E58" i="16" a="1"/>
  <c r="E58" s="1"/>
  <c r="E1048576" a="1"/>
  <c r="E1048576" s="1"/>
  <c r="E1048576" i="7" a="1"/>
  <c r="E1048576" s="1"/>
  <c r="E38" i="6" a="1"/>
  <c r="E38" s="1"/>
  <c r="E37" a="1"/>
  <c r="E37" s="1"/>
  <c r="E36" a="1"/>
  <c r="E36" s="1"/>
  <c r="E35" a="1"/>
  <c r="E35" s="1"/>
  <c r="E34" a="1"/>
  <c r="E34" s="1"/>
  <c r="E33" a="1"/>
  <c r="E33" s="1"/>
  <c r="E32" a="1"/>
  <c r="E32" s="1"/>
  <c r="E31" a="1"/>
  <c r="E31" s="1"/>
  <c r="E39" i="5" a="1"/>
  <c r="E39" s="1"/>
  <c r="E39" i="2" a="1"/>
  <c r="E39" s="1"/>
  <c r="I2" i="16" l="1" a="1"/>
  <c r="I2" s="1"/>
  <c r="C40" i="8" a="1"/>
  <c r="C42" s="1"/>
  <c r="E32" s="1" a="1"/>
  <c r="E32" s="1"/>
  <c r="C31" a="1"/>
  <c r="C32" s="1"/>
  <c r="E24" s="1" a="1"/>
  <c r="E24" s="1"/>
  <c r="C22" a="1"/>
  <c r="C24" s="1"/>
  <c r="E18" s="1" a="1"/>
  <c r="E18" s="1"/>
  <c r="C13" a="1"/>
  <c r="C15" s="1"/>
  <c r="E11" s="1" a="1"/>
  <c r="E11" s="1"/>
  <c r="C4" a="1"/>
  <c r="C6" s="1"/>
  <c r="E4" s="1" a="1"/>
  <c r="E4" s="1"/>
  <c r="C4" i="5" a="1"/>
  <c r="C6" s="1"/>
  <c r="E4" s="1" a="1"/>
  <c r="E4" s="1"/>
  <c r="C31" i="7" a="1"/>
  <c r="C32" s="1"/>
  <c r="E24" s="1" a="1"/>
  <c r="E24" s="1"/>
  <c r="C22" a="1"/>
  <c r="C23" s="1"/>
  <c r="E17" s="1" a="1"/>
  <c r="E17" s="1"/>
  <c r="C13" a="1"/>
  <c r="C15" s="1"/>
  <c r="E11" s="1" a="1"/>
  <c r="E11" s="1"/>
  <c r="C4" a="1"/>
  <c r="C10" s="1"/>
  <c r="E8" s="1" a="1"/>
  <c r="E8" s="1"/>
  <c r="C31" i="6" a="1"/>
  <c r="C33" s="1"/>
  <c r="E25" s="1" a="1"/>
  <c r="E25" s="1"/>
  <c r="C22" a="1"/>
  <c r="C24" s="1"/>
  <c r="E18" s="1" a="1"/>
  <c r="E18" s="1"/>
  <c r="C13" a="1"/>
  <c r="C14" s="1"/>
  <c r="E10" s="1" a="1"/>
  <c r="E10" s="1"/>
  <c r="C4" a="1"/>
  <c r="C6" s="1"/>
  <c r="E4" s="1" a="1"/>
  <c r="E4" s="1"/>
  <c r="C40" i="5" a="1"/>
  <c r="C41" s="1"/>
  <c r="C31" a="1"/>
  <c r="C33" s="1"/>
  <c r="E25" s="1" a="1"/>
  <c r="E25" s="1"/>
  <c r="C13" a="1"/>
  <c r="C14" s="1"/>
  <c r="E10" s="1" a="1"/>
  <c r="E10" s="1"/>
  <c r="C22" a="1"/>
  <c r="C23" s="1"/>
  <c r="E17" s="1" a="1"/>
  <c r="E17" s="1"/>
  <c r="C22" i="4" a="1"/>
  <c r="C24" s="1"/>
  <c r="C13" a="1"/>
  <c r="C15" s="1"/>
  <c r="C4" a="1"/>
  <c r="C6" s="1"/>
  <c r="C4" i="2"/>
  <c r="C8"/>
  <c r="C7"/>
  <c r="C6"/>
  <c r="C5"/>
  <c r="I3" i="16" l="1" a="1"/>
  <c r="I3" s="1"/>
  <c r="I4" s="1" a="1"/>
  <c r="I4" s="1"/>
  <c r="E7" i="2" a="1"/>
  <c r="E7" s="1"/>
  <c r="E4" a="1"/>
  <c r="E4" s="1"/>
  <c r="E5" a="1"/>
  <c r="E5" s="1"/>
  <c r="E2" a="1"/>
  <c r="E2" s="1"/>
  <c r="E6" a="1"/>
  <c r="E6" s="1"/>
  <c r="E3" a="1"/>
  <c r="E3" s="1"/>
  <c r="E11" i="4" a="1"/>
  <c r="E11" s="1"/>
  <c r="E18" a="1"/>
  <c r="E18" s="1"/>
  <c r="E4" a="1"/>
  <c r="E4" s="1"/>
  <c r="C44" i="8"/>
  <c r="E34" s="1" a="1"/>
  <c r="E34" s="1"/>
  <c r="C40"/>
  <c r="E30" s="1" a="1"/>
  <c r="E30" s="1"/>
  <c r="C45"/>
  <c r="E35" s="1" a="1"/>
  <c r="E35" s="1"/>
  <c r="C41"/>
  <c r="E31" s="1" a="1"/>
  <c r="E31" s="1"/>
  <c r="C43"/>
  <c r="E33" s="1" a="1"/>
  <c r="E33" s="1"/>
  <c r="C46"/>
  <c r="E36" s="1" a="1"/>
  <c r="E36" s="1"/>
  <c r="C37"/>
  <c r="E29" s="1" a="1"/>
  <c r="E29" s="1"/>
  <c r="C33"/>
  <c r="E25" s="1" a="1"/>
  <c r="E25" s="1"/>
  <c r="C34"/>
  <c r="E26" s="1" a="1"/>
  <c r="E26" s="1"/>
  <c r="C35"/>
  <c r="E27" s="1" a="1"/>
  <c r="E27" s="1"/>
  <c r="C31"/>
  <c r="E23" s="1" a="1"/>
  <c r="E23" s="1"/>
  <c r="C36"/>
  <c r="E28" s="1" a="1"/>
  <c r="E28" s="1"/>
  <c r="C26"/>
  <c r="E20" s="1" a="1"/>
  <c r="E20" s="1"/>
  <c r="C22"/>
  <c r="E16" s="1" a="1"/>
  <c r="E16" s="1"/>
  <c r="C25"/>
  <c r="E19" s="1" a="1"/>
  <c r="E19" s="1"/>
  <c r="C27"/>
  <c r="E21" s="1" a="1"/>
  <c r="E21" s="1"/>
  <c r="C23"/>
  <c r="E17" s="1" a="1"/>
  <c r="E17" s="1"/>
  <c r="C28"/>
  <c r="E22" s="1" a="1"/>
  <c r="E22" s="1"/>
  <c r="C17"/>
  <c r="E13" s="1" a="1"/>
  <c r="E13" s="1"/>
  <c r="C13"/>
  <c r="E9" s="1" a="1"/>
  <c r="E9" s="1"/>
  <c r="C16"/>
  <c r="E12" s="1" a="1"/>
  <c r="E12" s="1"/>
  <c r="C18"/>
  <c r="E14" s="1" a="1"/>
  <c r="E14" s="1"/>
  <c r="C14"/>
  <c r="E10" s="1" a="1"/>
  <c r="E10" s="1"/>
  <c r="C19"/>
  <c r="E15" s="1" a="1"/>
  <c r="E15" s="1"/>
  <c r="C7"/>
  <c r="E5" s="1" a="1"/>
  <c r="E5" s="1"/>
  <c r="C8"/>
  <c r="E6" s="1" a="1"/>
  <c r="E6" s="1"/>
  <c r="C4"/>
  <c r="E2" s="1" a="1"/>
  <c r="E2" s="1"/>
  <c r="C5"/>
  <c r="E3" s="1" a="1"/>
  <c r="E3" s="1"/>
  <c r="C9"/>
  <c r="E7" s="1" a="1"/>
  <c r="E7" s="1"/>
  <c r="C10"/>
  <c r="E8" s="1" a="1"/>
  <c r="E8" s="1"/>
  <c r="C8" i="5"/>
  <c r="E6" s="1" a="1"/>
  <c r="E6" s="1"/>
  <c r="C4"/>
  <c r="E2" s="1" a="1"/>
  <c r="E2" s="1"/>
  <c r="C7"/>
  <c r="E5" s="1" a="1"/>
  <c r="E5" s="1"/>
  <c r="C9"/>
  <c r="E7" s="1" a="1"/>
  <c r="E7" s="1"/>
  <c r="C5"/>
  <c r="E3" s="1" a="1"/>
  <c r="E3" s="1"/>
  <c r="C10"/>
  <c r="E8" s="1" a="1"/>
  <c r="E8" s="1"/>
  <c r="C37" i="7"/>
  <c r="E29" s="1" a="1"/>
  <c r="E29" s="1"/>
  <c r="C33"/>
  <c r="E25" s="1" a="1"/>
  <c r="E25" s="1"/>
  <c r="C34"/>
  <c r="E26" s="1" a="1"/>
  <c r="E26" s="1"/>
  <c r="C35"/>
  <c r="E27" s="1" a="1"/>
  <c r="E27" s="1"/>
  <c r="C31"/>
  <c r="E23" s="1" a="1"/>
  <c r="E23" s="1"/>
  <c r="C36"/>
  <c r="E28" s="1" a="1"/>
  <c r="E28" s="1"/>
  <c r="C28"/>
  <c r="E22" s="1" a="1"/>
  <c r="E22" s="1"/>
  <c r="C24"/>
  <c r="E18" s="1" a="1"/>
  <c r="E18" s="1"/>
  <c r="C25"/>
  <c r="E19" s="1" a="1"/>
  <c r="E19" s="1"/>
  <c r="C26"/>
  <c r="E20" s="1" a="1"/>
  <c r="E20" s="1"/>
  <c r="C22"/>
  <c r="E16" s="1" a="1"/>
  <c r="E16" s="1"/>
  <c r="C27"/>
  <c r="E21" s="1" a="1"/>
  <c r="E21" s="1"/>
  <c r="C17"/>
  <c r="E13" s="1" a="1"/>
  <c r="E13" s="1"/>
  <c r="C13"/>
  <c r="E9" s="1" a="1"/>
  <c r="E9" s="1"/>
  <c r="C18"/>
  <c r="E14" s="1" a="1"/>
  <c r="E14" s="1"/>
  <c r="C14"/>
  <c r="E10" s="1" a="1"/>
  <c r="E10" s="1"/>
  <c r="C16"/>
  <c r="E12" s="1" a="1"/>
  <c r="E12" s="1"/>
  <c r="C19"/>
  <c r="E15" s="1" a="1"/>
  <c r="E15" s="1"/>
  <c r="C6"/>
  <c r="E4" s="1" a="1"/>
  <c r="E4" s="1"/>
  <c r="C7"/>
  <c r="E5" s="1" a="1"/>
  <c r="E5" s="1"/>
  <c r="C8"/>
  <c r="E6" s="1" a="1"/>
  <c r="E6" s="1"/>
  <c r="C4"/>
  <c r="E2" s="1" a="1"/>
  <c r="E2" s="1"/>
  <c r="C9"/>
  <c r="E7" s="1" a="1"/>
  <c r="E7" s="1"/>
  <c r="C5"/>
  <c r="E3" s="1" a="1"/>
  <c r="E3" s="1"/>
  <c r="C34" i="6"/>
  <c r="E26" s="1" a="1"/>
  <c r="E26" s="1"/>
  <c r="C35"/>
  <c r="E27" s="1" a="1"/>
  <c r="E27" s="1"/>
  <c r="C31"/>
  <c r="E23" s="1" a="1"/>
  <c r="E23" s="1"/>
  <c r="C36"/>
  <c r="E28" s="1" a="1"/>
  <c r="E28" s="1"/>
  <c r="C32"/>
  <c r="E24" s="1" a="1"/>
  <c r="E24" s="1"/>
  <c r="C37"/>
  <c r="E30" s="1" a="1"/>
  <c r="E30" s="1"/>
  <c r="C25"/>
  <c r="E19" s="1" a="1"/>
  <c r="E19" s="1"/>
  <c r="C26"/>
  <c r="E21" s="1" a="1"/>
  <c r="E21" s="1"/>
  <c r="C22"/>
  <c r="E16" s="1" a="1"/>
  <c r="E16" s="1"/>
  <c r="C27"/>
  <c r="C23"/>
  <c r="E17" s="1" a="1"/>
  <c r="E17" s="1"/>
  <c r="C28"/>
  <c r="E22" s="1" a="1"/>
  <c r="E22" s="1"/>
  <c r="C19"/>
  <c r="E15" s="1" a="1"/>
  <c r="E15" s="1"/>
  <c r="C15"/>
  <c r="E11" s="1" a="1"/>
  <c r="E11" s="1"/>
  <c r="C16"/>
  <c r="E12" s="1" a="1"/>
  <c r="E12" s="1"/>
  <c r="C17"/>
  <c r="E13" s="1" a="1"/>
  <c r="E13" s="1"/>
  <c r="C13"/>
  <c r="E9" s="1" a="1"/>
  <c r="E9" s="1"/>
  <c r="C18"/>
  <c r="E14" s="1" a="1"/>
  <c r="E14" s="1"/>
  <c r="C7"/>
  <c r="E5" s="1" a="1"/>
  <c r="E5" s="1"/>
  <c r="C8"/>
  <c r="E6" s="1" a="1"/>
  <c r="E6" s="1"/>
  <c r="C4"/>
  <c r="E2" s="1" a="1"/>
  <c r="E2" s="1"/>
  <c r="C9"/>
  <c r="E7" s="1" a="1"/>
  <c r="E7" s="1"/>
  <c r="C5"/>
  <c r="E3" s="1" a="1"/>
  <c r="E3" s="1"/>
  <c r="C10"/>
  <c r="E8" s="1" a="1"/>
  <c r="E8" s="1"/>
  <c r="C46" i="5"/>
  <c r="E37" s="1" a="1"/>
  <c r="E37" s="1"/>
  <c r="C42"/>
  <c r="C43"/>
  <c r="C44"/>
  <c r="C40"/>
  <c r="E31" s="1" a="1"/>
  <c r="E31" s="1"/>
  <c r="C45"/>
  <c r="C34"/>
  <c r="E26" s="1" a="1"/>
  <c r="E26" s="1"/>
  <c r="C35"/>
  <c r="E27" s="1" a="1"/>
  <c r="E27" s="1"/>
  <c r="C31"/>
  <c r="E23" s="1" a="1"/>
  <c r="E23" s="1"/>
  <c r="C36"/>
  <c r="E28" s="1" a="1"/>
  <c r="E28" s="1"/>
  <c r="C32"/>
  <c r="E24" s="1" a="1"/>
  <c r="E24" s="1"/>
  <c r="C37"/>
  <c r="E30" s="1" a="1"/>
  <c r="E30" s="1"/>
  <c r="C19"/>
  <c r="E15" s="1" a="1"/>
  <c r="E15" s="1"/>
  <c r="C15"/>
  <c r="E11" s="1" a="1"/>
  <c r="E11" s="1"/>
  <c r="C16"/>
  <c r="E12" s="1" a="1"/>
  <c r="E12" s="1"/>
  <c r="C17"/>
  <c r="E13" s="1" a="1"/>
  <c r="E13" s="1"/>
  <c r="C13"/>
  <c r="E9" s="1" a="1"/>
  <c r="E9" s="1"/>
  <c r="C18"/>
  <c r="E14" s="1" a="1"/>
  <c r="E14" s="1"/>
  <c r="C28"/>
  <c r="E22" s="1" a="1"/>
  <c r="E22" s="1"/>
  <c r="C24"/>
  <c r="E18" s="1" a="1"/>
  <c r="E18" s="1"/>
  <c r="C25"/>
  <c r="E19" s="1" a="1"/>
  <c r="E19" s="1"/>
  <c r="C26"/>
  <c r="E21" s="1" a="1"/>
  <c r="E21" s="1"/>
  <c r="C22"/>
  <c r="E16" s="1" a="1"/>
  <c r="E16" s="1"/>
  <c r="C27"/>
  <c r="C25" i="4"/>
  <c r="C26"/>
  <c r="C22"/>
  <c r="E16" s="1" a="1"/>
  <c r="E16" s="1"/>
  <c r="C27"/>
  <c r="C23"/>
  <c r="E17" s="1" a="1"/>
  <c r="E17" s="1"/>
  <c r="C28"/>
  <c r="C17"/>
  <c r="E13" s="1" a="1"/>
  <c r="E13" s="1"/>
  <c r="C13"/>
  <c r="C18"/>
  <c r="E14" s="1" a="1"/>
  <c r="E14" s="1"/>
  <c r="C14"/>
  <c r="C16"/>
  <c r="E12" s="1" a="1"/>
  <c r="E12" s="1"/>
  <c r="C19"/>
  <c r="E15" s="1" a="1"/>
  <c r="E15" s="1"/>
  <c r="C7"/>
  <c r="C8"/>
  <c r="E6" s="1" a="1"/>
  <c r="E6" s="1"/>
  <c r="C4"/>
  <c r="E2" s="1"/>
  <c r="C9"/>
  <c r="E7" s="1" a="1"/>
  <c r="E7" s="1"/>
  <c r="C5"/>
  <c r="C10"/>
  <c r="E8" s="1" a="1"/>
  <c r="E8" s="1"/>
  <c r="I5" i="16" l="1" a="1"/>
  <c r="I5" s="1"/>
  <c r="F2" i="8" a="1"/>
  <c r="F2" s="1"/>
  <c r="F2" i="7" a="1"/>
  <c r="F2" s="1"/>
  <c r="F2" i="6" a="1"/>
  <c r="F2" s="1"/>
  <c r="E36" i="5" a="1"/>
  <c r="E36" s="1"/>
  <c r="F2" a="1"/>
  <c r="F2" s="1"/>
  <c r="F3" s="1" a="1"/>
  <c r="F3" s="1"/>
  <c r="F4" s="1" a="1"/>
  <c r="F4" s="1"/>
  <c r="F2" i="4" a="1"/>
  <c r="F2" s="1"/>
  <c r="E37" i="2" a="1"/>
  <c r="E37" s="1"/>
  <c r="F2" a="1"/>
  <c r="F2" s="1"/>
  <c r="E35" i="5" a="1"/>
  <c r="E35" s="1"/>
  <c r="E34" a="1"/>
  <c r="E34" s="1"/>
  <c r="E33" a="1"/>
  <c r="E33" s="1"/>
  <c r="E32" a="1"/>
  <c r="E32" s="1"/>
  <c r="E22" i="4" a="1"/>
  <c r="E22" s="1"/>
  <c r="E23" a="1"/>
  <c r="E23" s="1"/>
  <c r="E21" a="1"/>
  <c r="E21" s="1"/>
  <c r="E19" a="1"/>
  <c r="E19" s="1"/>
  <c r="E10" a="1"/>
  <c r="E10" s="1"/>
  <c r="E3" a="1"/>
  <c r="E3" s="1"/>
  <c r="E9" a="1"/>
  <c r="E9" s="1"/>
  <c r="I6" i="16" l="1" a="1"/>
  <c r="I6" s="1"/>
  <c r="G2" i="2" a="1"/>
  <c r="G2" s="1"/>
  <c r="E2" i="16" s="1" a="1"/>
  <c r="E2" s="1"/>
  <c r="F2" s="1" a="1"/>
  <c r="F2" s="1"/>
  <c r="G2" i="8" a="1"/>
  <c r="G2" s="1"/>
  <c r="E152" i="16" s="1" a="1"/>
  <c r="E152" s="1"/>
  <c r="F3" i="8" a="1"/>
  <c r="F3" s="1"/>
  <c r="F3" i="7" a="1"/>
  <c r="F3" s="1"/>
  <c r="G2" a="1"/>
  <c r="G2" s="1"/>
  <c r="E124" i="16" s="1" a="1"/>
  <c r="E124" s="1"/>
  <c r="G2" i="6" a="1"/>
  <c r="G2" s="1"/>
  <c r="E96" i="16" s="1" a="1"/>
  <c r="E96" s="1"/>
  <c r="F3" i="6" a="1"/>
  <c r="F3" s="1"/>
  <c r="F5" i="5" a="1"/>
  <c r="F5" s="1"/>
  <c r="G2" a="1"/>
  <c r="G2" s="1"/>
  <c r="E61" i="16" s="1" a="1"/>
  <c r="E61" s="1"/>
  <c r="F3" i="2" a="1"/>
  <c r="F3" s="1"/>
  <c r="G3" s="1" a="1"/>
  <c r="G3" s="1"/>
  <c r="E3" i="16" s="1" a="1"/>
  <c r="E3" s="1"/>
  <c r="G2" i="4" a="1"/>
  <c r="G2" s="1"/>
  <c r="E40" i="16" s="1" a="1"/>
  <c r="E40" s="1"/>
  <c r="F3" i="4" a="1"/>
  <c r="F3" s="1"/>
  <c r="I7" i="16" l="1" a="1"/>
  <c r="I7" s="1"/>
  <c r="I8" s="1" a="1"/>
  <c r="I8" s="1"/>
  <c r="G3" i="6" a="1"/>
  <c r="G3" s="1"/>
  <c r="E97" i="16" s="1" a="1"/>
  <c r="E97" s="1"/>
  <c r="G2" a="1"/>
  <c r="G2" s="1"/>
  <c r="K2" s="1" a="1"/>
  <c r="K2" s="1"/>
  <c r="F3" a="1"/>
  <c r="F3" s="1"/>
  <c r="G3" i="8" a="1"/>
  <c r="G3" s="1"/>
  <c r="E153" i="16" s="1" a="1"/>
  <c r="E153" s="1"/>
  <c r="F4" i="8" a="1"/>
  <c r="F4" s="1"/>
  <c r="F4" i="7" a="1"/>
  <c r="F4" s="1"/>
  <c r="G3" a="1"/>
  <c r="G3" s="1"/>
  <c r="E125" i="16" s="1" a="1"/>
  <c r="E125" s="1"/>
  <c r="F4" i="6" a="1"/>
  <c r="F4" s="1"/>
  <c r="G4" s="1" a="1"/>
  <c r="G4" s="1"/>
  <c r="E98" i="16" s="1" a="1"/>
  <c r="E98" s="1"/>
  <c r="G3" i="5" a="1"/>
  <c r="G3" s="1"/>
  <c r="F6" a="1"/>
  <c r="F6" s="1"/>
  <c r="F4" i="2" a="1"/>
  <c r="F4" s="1"/>
  <c r="F5" s="1" a="1"/>
  <c r="F5" s="1"/>
  <c r="F4" i="4" a="1"/>
  <c r="F4" s="1"/>
  <c r="F5" s="1" a="1"/>
  <c r="F5" s="1"/>
  <c r="G3" a="1"/>
  <c r="G3" s="1"/>
  <c r="E41" i="16" s="1" a="1"/>
  <c r="E41" s="1"/>
  <c r="I9" l="1" a="1"/>
  <c r="I9" s="1"/>
  <c r="I10" s="1" a="1"/>
  <c r="I10" s="1"/>
  <c r="G3" a="1"/>
  <c r="G3" s="1"/>
  <c r="K3" s="1" a="1"/>
  <c r="K3" s="1"/>
  <c r="G4" i="5" a="1"/>
  <c r="G4" s="1"/>
  <c r="E63" i="16" s="1" a="1"/>
  <c r="E63" s="1"/>
  <c r="E62" a="1"/>
  <c r="E62" s="1"/>
  <c r="F5" i="6" a="1"/>
  <c r="F5" s="1"/>
  <c r="F6" s="1" a="1"/>
  <c r="F6" s="1"/>
  <c r="F5" i="8" a="1"/>
  <c r="F5" s="1"/>
  <c r="G4" a="1"/>
  <c r="G4" s="1"/>
  <c r="F5" i="7" a="1"/>
  <c r="F5" s="1"/>
  <c r="G4" a="1"/>
  <c r="G4" s="1"/>
  <c r="E126" i="16" s="1" a="1"/>
  <c r="E126" s="1"/>
  <c r="F7" i="5" a="1"/>
  <c r="F7" s="1"/>
  <c r="F8" s="1" a="1"/>
  <c r="F8" s="1"/>
  <c r="F9" s="1" a="1"/>
  <c r="F9" s="1"/>
  <c r="F6" i="2" a="1"/>
  <c r="F6" s="1"/>
  <c r="G4" a="1"/>
  <c r="G4" s="1"/>
  <c r="F6" i="4" a="1"/>
  <c r="F6" s="1"/>
  <c r="G4" a="1"/>
  <c r="G4" s="1"/>
  <c r="E42" i="16" s="1" a="1"/>
  <c r="E42" s="1"/>
  <c r="I11" l="1" a="1"/>
  <c r="I11" s="1"/>
  <c r="I12" s="1" a="1"/>
  <c r="I12" s="1"/>
  <c r="E4" a="1"/>
  <c r="E4" s="1"/>
  <c r="F4" s="1" a="1"/>
  <c r="F4" s="1"/>
  <c r="G4" s="1" a="1"/>
  <c r="G4" s="1"/>
  <c r="K4" s="1" a="1"/>
  <c r="K4" s="1"/>
  <c r="G5" i="6" a="1"/>
  <c r="G5" s="1"/>
  <c r="E99" i="16" s="1" a="1"/>
  <c r="E99" s="1"/>
  <c r="G5" i="5" a="1"/>
  <c r="G5" s="1"/>
  <c r="E64" i="16" s="1" a="1"/>
  <c r="E64" s="1"/>
  <c r="G5" i="8" a="1"/>
  <c r="G5" s="1"/>
  <c r="E155" i="16" s="1" a="1"/>
  <c r="E155" s="1"/>
  <c r="E154" a="1"/>
  <c r="E154" s="1"/>
  <c r="F6" i="8" a="1"/>
  <c r="F6" s="1"/>
  <c r="F6" i="7" a="1"/>
  <c r="F6" s="1"/>
  <c r="F7" s="1" a="1"/>
  <c r="F7" s="1"/>
  <c r="G5" a="1"/>
  <c r="G5" s="1"/>
  <c r="E127" i="16" s="1" a="1"/>
  <c r="E127" s="1"/>
  <c r="F7" i="6" a="1"/>
  <c r="F7" s="1"/>
  <c r="F10" i="5" a="1"/>
  <c r="F10" s="1"/>
  <c r="G5" i="2" a="1"/>
  <c r="G5" s="1"/>
  <c r="E5" i="16" s="1" a="1"/>
  <c r="E5" s="1"/>
  <c r="F7" i="4" a="1"/>
  <c r="F7" s="1"/>
  <c r="F8" s="1" a="1"/>
  <c r="F8" s="1"/>
  <c r="F9" s="1" a="1"/>
  <c r="F9" s="1"/>
  <c r="G5" a="1"/>
  <c r="G5" s="1"/>
  <c r="I13" i="16" l="1" a="1"/>
  <c r="I13" s="1"/>
  <c r="I14" s="1" a="1"/>
  <c r="I14" s="1"/>
  <c r="I15" s="1" a="1"/>
  <c r="I15" s="1"/>
  <c r="I16" s="1" a="1"/>
  <c r="I16" s="1"/>
  <c r="I17" s="1" a="1"/>
  <c r="I17" s="1"/>
  <c r="I18" s="1" a="1"/>
  <c r="I18" s="1"/>
  <c r="I19" s="1" a="1"/>
  <c r="I19" s="1"/>
  <c r="I20" s="1" a="1"/>
  <c r="I20" s="1"/>
  <c r="I21" s="1" a="1"/>
  <c r="I21" s="1"/>
  <c r="I22" s="1" a="1"/>
  <c r="I22" s="1"/>
  <c r="I23" s="1" a="1"/>
  <c r="I23" s="1"/>
  <c r="I24" s="1" a="1"/>
  <c r="I24" s="1"/>
  <c r="F5" a="1"/>
  <c r="F5" s="1"/>
  <c r="G5" s="1" a="1"/>
  <c r="G5" s="1"/>
  <c r="K5" s="1" a="1"/>
  <c r="K5" s="1"/>
  <c r="G6" i="6" a="1"/>
  <c r="G6" s="1"/>
  <c r="E100" i="16" s="1" a="1"/>
  <c r="E100" s="1"/>
  <c r="G6" i="5" a="1"/>
  <c r="G6" s="1"/>
  <c r="E65" i="16" s="1" a="1"/>
  <c r="E65" s="1"/>
  <c r="G6" i="4" a="1"/>
  <c r="G6" s="1"/>
  <c r="E44" i="16" s="1" a="1"/>
  <c r="E44" s="1"/>
  <c r="E43" a="1"/>
  <c r="E43" s="1"/>
  <c r="G6" i="7" a="1"/>
  <c r="G6" s="1"/>
  <c r="E128" i="16" s="1" a="1"/>
  <c r="E128" s="1"/>
  <c r="F7" i="8" a="1"/>
  <c r="F7" s="1"/>
  <c r="G6" a="1"/>
  <c r="G6" s="1"/>
  <c r="E156" i="16" s="1" a="1"/>
  <c r="E156" s="1"/>
  <c r="F8" i="7" a="1"/>
  <c r="F8" s="1"/>
  <c r="F9" s="1" a="1"/>
  <c r="F9" s="1"/>
  <c r="F10" s="1" a="1"/>
  <c r="F10" s="1"/>
  <c r="F8" i="6" a="1"/>
  <c r="F8" s="1"/>
  <c r="F11" i="5" a="1"/>
  <c r="F11" s="1"/>
  <c r="G6" i="2" a="1"/>
  <c r="G6" s="1"/>
  <c r="E6" i="16" s="1" a="1"/>
  <c r="E6" s="1"/>
  <c r="F10" i="4" a="1"/>
  <c r="F10" s="1"/>
  <c r="F11" s="1" a="1"/>
  <c r="F11" s="1"/>
  <c r="F12" s="1" a="1"/>
  <c r="F12" s="1"/>
  <c r="F13" s="1" a="1"/>
  <c r="F13" s="1"/>
  <c r="F14" s="1" a="1"/>
  <c r="F14" s="1"/>
  <c r="F15" s="1" a="1"/>
  <c r="F15" s="1"/>
  <c r="F16" s="1" a="1"/>
  <c r="F16" s="1"/>
  <c r="F17" s="1" a="1"/>
  <c r="F17" s="1"/>
  <c r="F18" s="1" a="1"/>
  <c r="F18" s="1"/>
  <c r="F19" s="1" a="1"/>
  <c r="F19" s="1"/>
  <c r="F21" s="1" a="1"/>
  <c r="F21" s="1"/>
  <c r="F22" s="1" a="1"/>
  <c r="F22" s="1"/>
  <c r="G7" i="8" l="1"/>
  <c r="I25" i="16" a="1"/>
  <c r="I25" s="1"/>
  <c r="I27" s="1" a="1"/>
  <c r="I27" s="1"/>
  <c r="I28" s="1" a="1"/>
  <c r="I28" s="1"/>
  <c r="I29" s="1" a="1"/>
  <c r="I29" s="1"/>
  <c r="I30" s="1" a="1"/>
  <c r="I30" s="1"/>
  <c r="I31" s="1" a="1"/>
  <c r="I31" s="1"/>
  <c r="I32" s="1" a="1"/>
  <c r="I32" s="1"/>
  <c r="I33" s="1" a="1"/>
  <c r="I33" s="1"/>
  <c r="I34" s="1" a="1"/>
  <c r="I34" s="1"/>
  <c r="I35" s="1" a="1"/>
  <c r="I35" s="1"/>
  <c r="I36" s="1" a="1"/>
  <c r="I36" s="1"/>
  <c r="I37" s="1" a="1"/>
  <c r="I37" s="1"/>
  <c r="I38" s="1" a="1"/>
  <c r="I38" s="1"/>
  <c r="I39" s="1" a="1"/>
  <c r="I39" s="1"/>
  <c r="I40" s="1" a="1"/>
  <c r="I40" s="1"/>
  <c r="I41" s="1" a="1"/>
  <c r="I41" s="1"/>
  <c r="I42" s="1" a="1"/>
  <c r="I42" s="1"/>
  <c r="I43" s="1" a="1"/>
  <c r="I43" s="1"/>
  <c r="I44" s="1" a="1"/>
  <c r="I44" s="1"/>
  <c r="I45" s="1" a="1"/>
  <c r="I45" s="1"/>
  <c r="I46" s="1" a="1"/>
  <c r="I46" s="1"/>
  <c r="I47" s="1" a="1"/>
  <c r="I47" s="1"/>
  <c r="I48" s="1" a="1"/>
  <c r="I48" s="1"/>
  <c r="I49" s="1" a="1"/>
  <c r="I49" s="1"/>
  <c r="I50" s="1" a="1"/>
  <c r="I50" s="1"/>
  <c r="I51" s="1" a="1"/>
  <c r="I51" s="1"/>
  <c r="I52" s="1" a="1"/>
  <c r="I52" s="1"/>
  <c r="I53" s="1" a="1"/>
  <c r="I53" s="1"/>
  <c r="I54" s="1" a="1"/>
  <c r="I54" s="1"/>
  <c r="I55" s="1" a="1"/>
  <c r="I55" s="1"/>
  <c r="I56" s="1" a="1"/>
  <c r="I56" s="1"/>
  <c r="I57" s="1" a="1"/>
  <c r="I57" s="1"/>
  <c r="I58" s="1" a="1"/>
  <c r="I58" s="1"/>
  <c r="I59" s="1" a="1"/>
  <c r="I59" s="1"/>
  <c r="I60" s="1" a="1"/>
  <c r="I60" s="1"/>
  <c r="I61" s="1" a="1"/>
  <c r="I61" s="1"/>
  <c r="I62" s="1" a="1"/>
  <c r="I62" s="1"/>
  <c r="I63" s="1" a="1"/>
  <c r="I63" s="1"/>
  <c r="I64" s="1" a="1"/>
  <c r="I64" s="1"/>
  <c r="I65" s="1" a="1"/>
  <c r="I65" s="1"/>
  <c r="I66" s="1" a="1"/>
  <c r="I66" s="1"/>
  <c r="I67" s="1" a="1"/>
  <c r="I67" s="1"/>
  <c r="I68" s="1" a="1"/>
  <c r="I68" s="1"/>
  <c r="I69" s="1" a="1"/>
  <c r="I69" s="1"/>
  <c r="I70" s="1" a="1"/>
  <c r="I70" s="1"/>
  <c r="I71" s="1" a="1"/>
  <c r="I71" s="1"/>
  <c r="I72" s="1" a="1"/>
  <c r="I72" s="1"/>
  <c r="I73" s="1" a="1"/>
  <c r="I73" s="1"/>
  <c r="I74" s="1" a="1"/>
  <c r="I74" s="1"/>
  <c r="I75" s="1" a="1"/>
  <c r="I75" s="1"/>
  <c r="I76" s="1" a="1"/>
  <c r="I76" s="1"/>
  <c r="I77" s="1" a="1"/>
  <c r="I77" s="1"/>
  <c r="I78" s="1" a="1"/>
  <c r="I78" s="1"/>
  <c r="I79" s="1" a="1"/>
  <c r="I79" s="1"/>
  <c r="I80" s="1" a="1"/>
  <c r="I80" s="1"/>
  <c r="I81" s="1" a="1"/>
  <c r="I81" s="1"/>
  <c r="I82" s="1" a="1"/>
  <c r="I82" s="1"/>
  <c r="I83" s="1" a="1"/>
  <c r="I83" s="1"/>
  <c r="I84" s="1" a="1"/>
  <c r="I84" s="1"/>
  <c r="I85" s="1" a="1"/>
  <c r="I85" s="1"/>
  <c r="I86" s="1" a="1"/>
  <c r="I86" s="1"/>
  <c r="I87" s="1" a="1"/>
  <c r="I87" s="1"/>
  <c r="I88" s="1" a="1"/>
  <c r="I88" s="1"/>
  <c r="I89" s="1" a="1"/>
  <c r="I89" s="1"/>
  <c r="I90" s="1" a="1"/>
  <c r="I90" s="1"/>
  <c r="I91" s="1" a="1"/>
  <c r="I91" s="1"/>
  <c r="I92" s="1" a="1"/>
  <c r="I92" s="1"/>
  <c r="I93" s="1" a="1"/>
  <c r="I93" s="1"/>
  <c r="I94" s="1" a="1"/>
  <c r="I94" s="1"/>
  <c r="I95" s="1" a="1"/>
  <c r="I95" s="1"/>
  <c r="I96" s="1" a="1"/>
  <c r="I96" s="1"/>
  <c r="I97" s="1" a="1"/>
  <c r="I97" s="1"/>
  <c r="I98" s="1" a="1"/>
  <c r="I98" s="1"/>
  <c r="I99" s="1" a="1"/>
  <c r="I99" s="1"/>
  <c r="I100" s="1" a="1"/>
  <c r="I100" s="1"/>
  <c r="I101" s="1" a="1"/>
  <c r="I101" s="1"/>
  <c r="I102" s="1" a="1"/>
  <c r="I102" s="1"/>
  <c r="I103" s="1" a="1"/>
  <c r="I103" s="1"/>
  <c r="I104" s="1" a="1"/>
  <c r="I104" s="1"/>
  <c r="I105" s="1" a="1"/>
  <c r="I105" s="1"/>
  <c r="I106" s="1" a="1"/>
  <c r="I106" s="1"/>
  <c r="I107" s="1" a="1"/>
  <c r="I107" s="1"/>
  <c r="I108" s="1" a="1"/>
  <c r="I108" s="1"/>
  <c r="I109" s="1" a="1"/>
  <c r="I109" s="1"/>
  <c r="I110" s="1" a="1"/>
  <c r="I110" s="1"/>
  <c r="I111" s="1" a="1"/>
  <c r="I111" s="1"/>
  <c r="I112" s="1" a="1"/>
  <c r="I112" s="1"/>
  <c r="I113" s="1" a="1"/>
  <c r="I113" s="1"/>
  <c r="I114" s="1" a="1"/>
  <c r="I114" s="1"/>
  <c r="I115" s="1" a="1"/>
  <c r="I115" s="1"/>
  <c r="I116" s="1" a="1"/>
  <c r="I116" s="1"/>
  <c r="I117" s="1" a="1"/>
  <c r="I117" s="1"/>
  <c r="I118" s="1" a="1"/>
  <c r="I118" s="1"/>
  <c r="I119" s="1" a="1"/>
  <c r="I119" s="1"/>
  <c r="I120" s="1" a="1"/>
  <c r="I120" s="1"/>
  <c r="I121" s="1" a="1"/>
  <c r="I121" s="1"/>
  <c r="I122" s="1" a="1"/>
  <c r="I122" s="1"/>
  <c r="I123" s="1" a="1"/>
  <c r="I123" s="1"/>
  <c r="I124" s="1" a="1"/>
  <c r="I124" s="1"/>
  <c r="I125" s="1" a="1"/>
  <c r="I125" s="1"/>
  <c r="I126" s="1" a="1"/>
  <c r="I126" s="1"/>
  <c r="I127" s="1" a="1"/>
  <c r="I127" s="1"/>
  <c r="I128" s="1" a="1"/>
  <c r="I128" s="1"/>
  <c r="I129" s="1" a="1"/>
  <c r="I129" s="1"/>
  <c r="I130" s="1" a="1"/>
  <c r="I130" s="1"/>
  <c r="I131" s="1" a="1"/>
  <c r="I131" s="1"/>
  <c r="I132" s="1" a="1"/>
  <c r="I132" s="1"/>
  <c r="I133" s="1" a="1"/>
  <c r="I133" s="1"/>
  <c r="I134" s="1" a="1"/>
  <c r="I134" s="1"/>
  <c r="I135" s="1" a="1"/>
  <c r="I135" s="1"/>
  <c r="I136" s="1" a="1"/>
  <c r="I136" s="1"/>
  <c r="I137" s="1" a="1"/>
  <c r="I137" s="1"/>
  <c r="I138" s="1" a="1"/>
  <c r="I138" s="1"/>
  <c r="I139" s="1" a="1"/>
  <c r="I139" s="1"/>
  <c r="I140" s="1" a="1"/>
  <c r="I140" s="1"/>
  <c r="I141" s="1" a="1"/>
  <c r="I141" s="1"/>
  <c r="G7" i="7" a="1"/>
  <c r="G7" s="1"/>
  <c r="E129" i="16" s="1" a="1"/>
  <c r="E129" s="1"/>
  <c r="G7" i="5" a="1"/>
  <c r="G7" s="1"/>
  <c r="G8" s="1" a="1"/>
  <c r="G8" s="1"/>
  <c r="G7" i="6" a="1"/>
  <c r="G7" s="1"/>
  <c r="E101" i="16" s="1" a="1"/>
  <c r="E101" s="1"/>
  <c r="G7" i="4" a="1"/>
  <c r="G7" s="1"/>
  <c r="F8" i="8" a="1"/>
  <c r="F8" s="1"/>
  <c r="F9" s="1" a="1"/>
  <c r="F9" s="1"/>
  <c r="F10" s="1" a="1"/>
  <c r="F10" s="1"/>
  <c r="F11" s="1" a="1"/>
  <c r="F11" s="1"/>
  <c r="F12" s="1" a="1"/>
  <c r="F12" s="1"/>
  <c r="F13" s="1" a="1"/>
  <c r="F13" s="1"/>
  <c r="F14" s="1" a="1"/>
  <c r="F14" s="1"/>
  <c r="F15" s="1" a="1"/>
  <c r="F15" s="1"/>
  <c r="F16" s="1" a="1"/>
  <c r="F16" s="1"/>
  <c r="E157" i="16" a="1"/>
  <c r="E157" s="1"/>
  <c r="F11" i="7" a="1"/>
  <c r="F11" s="1"/>
  <c r="F12" s="1" a="1"/>
  <c r="F12" s="1"/>
  <c r="F13" s="1" a="1"/>
  <c r="F13" s="1"/>
  <c r="F14" s="1" a="1"/>
  <c r="F14" s="1"/>
  <c r="F15" s="1" a="1"/>
  <c r="F15" s="1"/>
  <c r="F16" s="1" a="1"/>
  <c r="F16" s="1"/>
  <c r="F12" i="5" a="1"/>
  <c r="F12" s="1"/>
  <c r="F13" s="1" a="1"/>
  <c r="F13" s="1"/>
  <c r="F14" s="1" a="1"/>
  <c r="F14" s="1"/>
  <c r="F9" i="6" a="1"/>
  <c r="F9" s="1"/>
  <c r="G8" i="7" l="1" a="1"/>
  <c r="G8" s="1"/>
  <c r="E130" i="16" s="1" a="1"/>
  <c r="E130" s="1"/>
  <c r="E66" a="1"/>
  <c r="E66" s="1"/>
  <c r="G9" i="5" a="1"/>
  <c r="G9" s="1"/>
  <c r="E67" i="16" a="1"/>
  <c r="E67" s="1"/>
  <c r="G8" i="4" a="1"/>
  <c r="G8" s="1"/>
  <c r="E45" i="16" a="1"/>
  <c r="E45" s="1"/>
  <c r="F17" i="8" a="1"/>
  <c r="F17" s="1"/>
  <c r="F18" s="1" a="1"/>
  <c r="F18" s="1"/>
  <c r="F19" s="1" a="1"/>
  <c r="F19" s="1"/>
  <c r="F20" s="1" a="1"/>
  <c r="F20" s="1"/>
  <c r="F21" s="1" a="1"/>
  <c r="F21" s="1"/>
  <c r="F22" s="1" a="1"/>
  <c r="F22" s="1"/>
  <c r="F23" s="1" a="1"/>
  <c r="F23" s="1"/>
  <c r="F24" s="1" a="1"/>
  <c r="F24" s="1"/>
  <c r="F25" s="1" a="1"/>
  <c r="F25" s="1"/>
  <c r="F26" s="1" a="1"/>
  <c r="F26" s="1"/>
  <c r="F27" s="1" a="1"/>
  <c r="F27" s="1"/>
  <c r="F28" s="1" a="1"/>
  <c r="F28" s="1"/>
  <c r="F29" s="1" a="1"/>
  <c r="F29" s="1"/>
  <c r="F30" s="1" a="1"/>
  <c r="F30" s="1"/>
  <c r="F31" s="1" a="1"/>
  <c r="F31" s="1"/>
  <c r="F32" s="1" a="1"/>
  <c r="F32" s="1"/>
  <c r="F33" s="1" a="1"/>
  <c r="F33" s="1"/>
  <c r="F34" s="1" a="1"/>
  <c r="F34" s="1"/>
  <c r="F35" s="1" a="1"/>
  <c r="F35" s="1"/>
  <c r="F36" s="1" a="1"/>
  <c r="F36" s="1"/>
  <c r="G8" a="1"/>
  <c r="G8" s="1"/>
  <c r="E158" i="16" s="1" a="1"/>
  <c r="E158" s="1"/>
  <c r="F17" i="7" a="1"/>
  <c r="F17" s="1"/>
  <c r="F18" s="1" a="1"/>
  <c r="F18" s="1"/>
  <c r="F19" s="1" a="1"/>
  <c r="F19" s="1"/>
  <c r="F20" s="1" a="1"/>
  <c r="F20" s="1"/>
  <c r="F21" s="1" a="1"/>
  <c r="F21" s="1"/>
  <c r="F22" s="1" a="1"/>
  <c r="F22" s="1"/>
  <c r="F23" s="1" a="1"/>
  <c r="F23" s="1"/>
  <c r="F24" s="1" a="1"/>
  <c r="F24" s="1"/>
  <c r="F25" s="1" a="1"/>
  <c r="F25" s="1"/>
  <c r="F26" s="1" a="1"/>
  <c r="F26" s="1"/>
  <c r="F27" s="1" a="1"/>
  <c r="F27" s="1"/>
  <c r="F28" s="1" a="1"/>
  <c r="F28" s="1"/>
  <c r="F29" s="1" a="1"/>
  <c r="F29" s="1"/>
  <c r="F15" i="5" a="1"/>
  <c r="F15" s="1"/>
  <c r="F16" s="1" a="1"/>
  <c r="F16" s="1"/>
  <c r="F17" s="1" a="1"/>
  <c r="F17" s="1"/>
  <c r="F18" s="1" a="1"/>
  <c r="F18" s="1"/>
  <c r="F19" s="1" a="1"/>
  <c r="F19" s="1"/>
  <c r="F20" s="1" a="1"/>
  <c r="F20" s="1"/>
  <c r="F10" i="6" a="1"/>
  <c r="F10" s="1"/>
  <c r="G9" i="7" l="1" a="1"/>
  <c r="G9" s="1"/>
  <c r="E131" i="16" s="1" a="1"/>
  <c r="E131" s="1"/>
  <c r="E68" a="1"/>
  <c r="E68" s="1"/>
  <c r="G10" i="5" a="1"/>
  <c r="G10" s="1"/>
  <c r="G11" s="1" a="1"/>
  <c r="G11" s="1"/>
  <c r="E70" i="16" s="1" a="1"/>
  <c r="E70" s="1"/>
  <c r="E46" a="1"/>
  <c r="E46" s="1"/>
  <c r="G9" i="4" a="1"/>
  <c r="G9" s="1"/>
  <c r="G9" i="8" a="1"/>
  <c r="G9" s="1"/>
  <c r="F21" i="5" a="1"/>
  <c r="F21" s="1"/>
  <c r="F22" s="1" a="1"/>
  <c r="F22" s="1"/>
  <c r="F23" s="1" a="1"/>
  <c r="F23" s="1"/>
  <c r="F24" s="1" a="1"/>
  <c r="F24" s="1"/>
  <c r="F25" s="1" a="1"/>
  <c r="F25" s="1"/>
  <c r="F26" s="1" a="1"/>
  <c r="F26" s="1"/>
  <c r="F27" s="1" a="1"/>
  <c r="F27" s="1"/>
  <c r="F28" s="1" a="1"/>
  <c r="F28" s="1"/>
  <c r="F29" s="1" a="1"/>
  <c r="F29" s="1"/>
  <c r="F30" s="1" a="1"/>
  <c r="F30" s="1"/>
  <c r="F31" s="1" a="1"/>
  <c r="F31" s="1"/>
  <c r="F32" s="1" a="1"/>
  <c r="F32" s="1"/>
  <c r="F33" s="1" a="1"/>
  <c r="F33" s="1"/>
  <c r="F34" s="1" a="1"/>
  <c r="F34" s="1"/>
  <c r="F35" s="1" a="1"/>
  <c r="F35" s="1"/>
  <c r="F36" s="1" a="1"/>
  <c r="F36" s="1"/>
  <c r="F11" i="6" a="1"/>
  <c r="F11" s="1"/>
  <c r="F12" s="1" a="1"/>
  <c r="F12" s="1"/>
  <c r="F13" s="1" a="1"/>
  <c r="F13" s="1"/>
  <c r="F14" s="1" a="1"/>
  <c r="F14" s="1"/>
  <c r="F15" s="1" a="1"/>
  <c r="F15" s="1"/>
  <c r="F16" s="1" a="1"/>
  <c r="F16" s="1"/>
  <c r="F17" s="1" a="1"/>
  <c r="F17" s="1"/>
  <c r="F18" s="1" a="1"/>
  <c r="F18" s="1"/>
  <c r="F19" s="1" a="1"/>
  <c r="F19" s="1"/>
  <c r="F20" s="1" a="1"/>
  <c r="F20" s="1"/>
  <c r="F21" s="1" a="1"/>
  <c r="F21" s="1"/>
  <c r="F22" s="1" a="1"/>
  <c r="F22" s="1"/>
  <c r="F23" s="1" a="1"/>
  <c r="F23" s="1"/>
  <c r="F24" s="1" a="1"/>
  <c r="F24" s="1"/>
  <c r="F25" s="1" a="1"/>
  <c r="F25" s="1"/>
  <c r="F26" s="1" a="1"/>
  <c r="F26" s="1"/>
  <c r="F27" s="1" a="1"/>
  <c r="F27" s="1"/>
  <c r="F28" s="1" a="1"/>
  <c r="F28" s="1"/>
  <c r="F29" s="1" a="1"/>
  <c r="F29" s="1"/>
  <c r="G8" s="1" a="1"/>
  <c r="G8" s="1"/>
  <c r="G10" i="7" l="1" a="1"/>
  <c r="G10" s="1"/>
  <c r="G11" s="1" a="1"/>
  <c r="G11" s="1"/>
  <c r="G10" i="4" a="1"/>
  <c r="G10" s="1"/>
  <c r="E47" i="16" a="1"/>
  <c r="E47" s="1"/>
  <c r="G9" i="6" a="1"/>
  <c r="G9" s="1"/>
  <c r="E102" i="16" a="1"/>
  <c r="E102" s="1"/>
  <c r="E69" a="1"/>
  <c r="E69" s="1"/>
  <c r="G12" i="5" a="1"/>
  <c r="G12" s="1"/>
  <c r="G10" i="8" a="1"/>
  <c r="G10" s="1"/>
  <c r="E159" i="16" a="1"/>
  <c r="E159" s="1"/>
  <c r="E132" l="1" a="1"/>
  <c r="E132" s="1"/>
  <c r="G12" i="7" a="1"/>
  <c r="G12" s="1"/>
  <c r="E133" i="16" a="1"/>
  <c r="E133" s="1"/>
  <c r="E48" a="1"/>
  <c r="E48" s="1"/>
  <c r="G13" i="5" a="1"/>
  <c r="G13" s="1"/>
  <c r="E71" i="16" a="1"/>
  <c r="E71" s="1"/>
  <c r="G10" i="6" a="1"/>
  <c r="G10" s="1"/>
  <c r="E103" i="16" a="1"/>
  <c r="E103" s="1"/>
  <c r="G11" i="4" a="1"/>
  <c r="G11" s="1"/>
  <c r="G11" i="8" a="1"/>
  <c r="G11" s="1"/>
  <c r="E160" i="16" a="1"/>
  <c r="E160" s="1"/>
  <c r="E72" l="1" a="1"/>
  <c r="E72" s="1"/>
  <c r="G13" i="7" a="1"/>
  <c r="G13" s="1"/>
  <c r="E134" i="16" a="1"/>
  <c r="E134" s="1"/>
  <c r="G12" i="8" a="1"/>
  <c r="G12" s="1"/>
  <c r="E161" i="16" a="1"/>
  <c r="E161" s="1"/>
  <c r="G12" i="4" a="1"/>
  <c r="G12" s="1"/>
  <c r="E49" i="16" a="1"/>
  <c r="E49" s="1"/>
  <c r="G11" i="6" a="1"/>
  <c r="G11" s="1"/>
  <c r="E104" i="16" a="1"/>
  <c r="E104" s="1"/>
  <c r="G14" i="5" a="1"/>
  <c r="G14" s="1"/>
  <c r="G13" i="4" l="1" a="1"/>
  <c r="G13" s="1"/>
  <c r="E51" i="16" s="1" a="1"/>
  <c r="E51" s="1"/>
  <c r="E50" a="1"/>
  <c r="E50" s="1"/>
  <c r="G15" i="5" a="1"/>
  <c r="G15" s="1"/>
  <c r="E73" i="16" a="1"/>
  <c r="E73" s="1"/>
  <c r="G12" i="6" a="1"/>
  <c r="G12" s="1"/>
  <c r="E105" i="16" a="1"/>
  <c r="E105" s="1"/>
  <c r="G14" i="7" a="1"/>
  <c r="G14" s="1"/>
  <c r="E135" i="16" a="1"/>
  <c r="E135" s="1"/>
  <c r="G13" i="8" a="1"/>
  <c r="G13" s="1"/>
  <c r="E162" i="16" a="1"/>
  <c r="E162" s="1"/>
  <c r="G14" i="4" l="1" a="1"/>
  <c r="G14" s="1"/>
  <c r="E52" i="16" s="1" a="1"/>
  <c r="E52" s="1"/>
  <c r="G14" i="8" a="1"/>
  <c r="G14" s="1"/>
  <c r="G15" s="1" a="1"/>
  <c r="G15" s="1"/>
  <c r="E163" i="16" a="1"/>
  <c r="E163" s="1"/>
  <c r="G16" i="5" a="1"/>
  <c r="G16" s="1"/>
  <c r="E74" i="16" a="1"/>
  <c r="E74" s="1"/>
  <c r="G15" i="7" a="1"/>
  <c r="G15" s="1"/>
  <c r="E136" i="16" a="1"/>
  <c r="E136" s="1"/>
  <c r="G13" i="6" a="1"/>
  <c r="G13" s="1"/>
  <c r="E106" i="16" a="1"/>
  <c r="E106" s="1"/>
  <c r="G15" i="4" l="1" a="1"/>
  <c r="G15" s="1"/>
  <c r="E53" i="16" s="1" a="1"/>
  <c r="E53" s="1"/>
  <c r="G16" i="7" a="1"/>
  <c r="G16" s="1"/>
  <c r="E137" i="16" a="1"/>
  <c r="E137" s="1"/>
  <c r="E164" a="1"/>
  <c r="E164" s="1"/>
  <c r="G17" i="5" a="1"/>
  <c r="G17" s="1"/>
  <c r="E75" i="16" a="1"/>
  <c r="E75" s="1"/>
  <c r="G14" i="6" a="1"/>
  <c r="G14" s="1"/>
  <c r="E107" i="16" a="1"/>
  <c r="E107" s="1"/>
  <c r="G16" i="4" l="1" a="1"/>
  <c r="G16" s="1"/>
  <c r="E54" i="16" s="1" a="1"/>
  <c r="E54" s="1"/>
  <c r="G17" i="7" a="1"/>
  <c r="G17" s="1"/>
  <c r="E138" i="16" a="1"/>
  <c r="E138" s="1"/>
  <c r="G15" i="6" a="1"/>
  <c r="G15" s="1"/>
  <c r="E108" i="16" a="1"/>
  <c r="E108" s="1"/>
  <c r="G18" i="5" a="1"/>
  <c r="G18" s="1"/>
  <c r="E76" i="16" a="1"/>
  <c r="E76" s="1"/>
  <c r="G16" i="8" a="1"/>
  <c r="G16" s="1"/>
  <c r="E165" i="16" a="1"/>
  <c r="E165" s="1"/>
  <c r="G17" i="4" l="1" a="1"/>
  <c r="G17" s="1"/>
  <c r="E55" i="16" s="1" a="1"/>
  <c r="E55" s="1"/>
  <c r="G19" i="5" a="1"/>
  <c r="G19" s="1"/>
  <c r="E77" i="16" a="1"/>
  <c r="E77" s="1"/>
  <c r="G16" i="6" a="1"/>
  <c r="G16" s="1"/>
  <c r="E109" i="16" a="1"/>
  <c r="E109" s="1"/>
  <c r="G18" i="7" a="1"/>
  <c r="G18" s="1"/>
  <c r="E139" i="16" a="1"/>
  <c r="E139" s="1"/>
  <c r="G17" i="8" a="1"/>
  <c r="G17" s="1"/>
  <c r="E166" i="16" a="1"/>
  <c r="E166" s="1"/>
  <c r="G18" i="4" l="1" a="1"/>
  <c r="G18" s="1"/>
  <c r="E56" i="16" s="1" a="1"/>
  <c r="E56" s="1"/>
  <c r="G17" i="6" a="1"/>
  <c r="G17" s="1"/>
  <c r="E110" i="16" a="1"/>
  <c r="E110" s="1"/>
  <c r="G18" i="8" a="1"/>
  <c r="G18" s="1"/>
  <c r="E167" i="16" a="1"/>
  <c r="E167" s="1"/>
  <c r="G19" i="7" a="1"/>
  <c r="G19" s="1"/>
  <c r="E140" i="16" a="1"/>
  <c r="E140" s="1"/>
  <c r="G20" i="5" a="1"/>
  <c r="G20" s="1"/>
  <c r="E78" i="16" a="1"/>
  <c r="E78" s="1"/>
  <c r="G19" i="4" l="1" a="1"/>
  <c r="G19" s="1"/>
  <c r="G21" s="1" a="1"/>
  <c r="G21" s="1"/>
  <c r="E79" i="16" a="1"/>
  <c r="E79" s="1"/>
  <c r="G21" i="5" a="1"/>
  <c r="G21" s="1"/>
  <c r="G20" i="7" a="1"/>
  <c r="G20" s="1"/>
  <c r="E141" i="16" a="1"/>
  <c r="E141" s="1"/>
  <c r="G19" i="8" a="1"/>
  <c r="G19" s="1"/>
  <c r="E168" i="16" a="1"/>
  <c r="E168" s="1"/>
  <c r="G18" i="6" a="1"/>
  <c r="G18" s="1"/>
  <c r="E111" i="16" a="1"/>
  <c r="E111" s="1"/>
  <c r="E57" l="1" a="1"/>
  <c r="E57" s="1"/>
  <c r="G20" i="8" a="1"/>
  <c r="G20" s="1"/>
  <c r="E169" i="16" a="1"/>
  <c r="E169" s="1"/>
  <c r="G21" i="7" a="1"/>
  <c r="G21" s="1"/>
  <c r="E142" i="16" a="1"/>
  <c r="E142" s="1"/>
  <c r="G19" i="6" a="1"/>
  <c r="G19" s="1"/>
  <c r="E112" i="16" a="1"/>
  <c r="E112" s="1"/>
  <c r="G22" i="4" a="1"/>
  <c r="G22" s="1"/>
  <c r="E59" i="16" a="1"/>
  <c r="E59" s="1"/>
  <c r="G22" i="5" a="1"/>
  <c r="G22" s="1"/>
  <c r="E80" i="16" a="1"/>
  <c r="E80" s="1"/>
  <c r="G23" i="4" l="1" a="1"/>
  <c r="G23" s="1"/>
  <c r="E60" i="16" a="1"/>
  <c r="E60" s="1"/>
  <c r="G22" i="7" a="1"/>
  <c r="G22" s="1"/>
  <c r="E143" i="16" a="1"/>
  <c r="E143" s="1"/>
  <c r="G23" i="5" a="1"/>
  <c r="G23" s="1"/>
  <c r="E81" i="16" a="1"/>
  <c r="E81" s="1"/>
  <c r="G20" i="6" a="1"/>
  <c r="G20" s="1"/>
  <c r="E113" i="16" a="1"/>
  <c r="E113" s="1"/>
  <c r="G21" i="8" a="1"/>
  <c r="G21" s="1"/>
  <c r="E170" i="16" a="1"/>
  <c r="E170" s="1"/>
  <c r="G21" i="6" l="1" a="1"/>
  <c r="G21" s="1"/>
  <c r="E114" i="16" a="1"/>
  <c r="E114" s="1"/>
  <c r="G23" i="7" a="1"/>
  <c r="G23" s="1"/>
  <c r="E144" i="16" a="1"/>
  <c r="E144" s="1"/>
  <c r="G22" i="8" a="1"/>
  <c r="G22" s="1"/>
  <c r="E171" i="16" a="1"/>
  <c r="E171" s="1"/>
  <c r="G24" i="5" a="1"/>
  <c r="G24" s="1"/>
  <c r="E82" i="16" a="1"/>
  <c r="E82" s="1"/>
  <c r="G24" i="7" l="1" a="1"/>
  <c r="G24" s="1"/>
  <c r="E145" i="16" a="1"/>
  <c r="E145" s="1"/>
  <c r="G25" i="5" a="1"/>
  <c r="G25" s="1"/>
  <c r="E83" i="16" a="1"/>
  <c r="E83" s="1"/>
  <c r="G22" i="6" a="1"/>
  <c r="G22" s="1"/>
  <c r="E115" i="16" a="1"/>
  <c r="E115" s="1"/>
  <c r="G23" i="8" a="1"/>
  <c r="G23" s="1"/>
  <c r="E172" i="16" a="1"/>
  <c r="E172" s="1"/>
  <c r="G26" i="5" l="1" a="1"/>
  <c r="G26" s="1"/>
  <c r="E84" i="16" a="1"/>
  <c r="E84" s="1"/>
  <c r="G24" i="8" a="1"/>
  <c r="G24" s="1"/>
  <c r="E173" i="16" a="1"/>
  <c r="E173" s="1"/>
  <c r="G25" i="7" a="1"/>
  <c r="G25" s="1"/>
  <c r="E146" i="16" a="1"/>
  <c r="E146" s="1"/>
  <c r="G23" i="6" a="1"/>
  <c r="G23" s="1"/>
  <c r="E116" i="16" a="1"/>
  <c r="E116" s="1"/>
  <c r="G24" i="6" l="1" a="1"/>
  <c r="G24" s="1"/>
  <c r="E117" i="16" a="1"/>
  <c r="E117" s="1"/>
  <c r="G27" i="5" a="1"/>
  <c r="G27" s="1"/>
  <c r="E85" i="16" a="1"/>
  <c r="E85" s="1"/>
  <c r="G25" i="8" a="1"/>
  <c r="G25" s="1"/>
  <c r="E174" i="16" a="1"/>
  <c r="E174" s="1"/>
  <c r="G26" i="7" a="1"/>
  <c r="G26" s="1"/>
  <c r="E147" i="16" a="1"/>
  <c r="E147" s="1"/>
  <c r="G28" i="5" l="1" a="1"/>
  <c r="G28" s="1"/>
  <c r="E86" i="16" a="1"/>
  <c r="E86" s="1"/>
  <c r="G25" i="6" a="1"/>
  <c r="G25" s="1"/>
  <c r="E118" i="16" a="1"/>
  <c r="E118" s="1"/>
  <c r="G27" i="7" a="1"/>
  <c r="G27" s="1"/>
  <c r="E148" i="16" a="1"/>
  <c r="E148" s="1"/>
  <c r="G26" i="8" a="1"/>
  <c r="G26" s="1"/>
  <c r="E175" i="16" a="1"/>
  <c r="E175" s="1"/>
  <c r="G26" i="6" l="1" a="1"/>
  <c r="G26" s="1"/>
  <c r="E119" i="16" a="1"/>
  <c r="E119" s="1"/>
  <c r="G29" i="5" a="1"/>
  <c r="G29" s="1"/>
  <c r="E87" i="16" a="1"/>
  <c r="E87" s="1"/>
  <c r="G27" i="8" a="1"/>
  <c r="G27" s="1"/>
  <c r="E176" i="16" a="1"/>
  <c r="E176" s="1"/>
  <c r="G28" i="7" a="1"/>
  <c r="G28" s="1"/>
  <c r="E149" i="16" a="1"/>
  <c r="E149" s="1"/>
  <c r="G30" i="5" l="1" a="1"/>
  <c r="G30" s="1"/>
  <c r="E88" i="16" a="1"/>
  <c r="E88" s="1"/>
  <c r="G29" i="7" a="1"/>
  <c r="G29" s="1"/>
  <c r="E151" i="16" s="1" a="1"/>
  <c r="E151" s="1"/>
  <c r="E150" a="1"/>
  <c r="E150" s="1"/>
  <c r="G27" i="6" a="1"/>
  <c r="G27" s="1"/>
  <c r="E120" i="16" a="1"/>
  <c r="E120" s="1"/>
  <c r="G28" i="8" a="1"/>
  <c r="G28" s="1"/>
  <c r="E177" i="16" a="1"/>
  <c r="E177" s="1"/>
  <c r="G29" i="8" l="1" a="1"/>
  <c r="G29" s="1"/>
  <c r="E178" i="16" a="1"/>
  <c r="E178" s="1"/>
  <c r="G31" i="5" a="1"/>
  <c r="G31" s="1"/>
  <c r="E89" i="16" a="1"/>
  <c r="E89" s="1"/>
  <c r="G28" i="6" a="1"/>
  <c r="G28" s="1"/>
  <c r="E121" i="16" a="1"/>
  <c r="E121" s="1"/>
  <c r="G32" i="5" l="1" a="1"/>
  <c r="G32" s="1"/>
  <c r="E90" i="16" a="1"/>
  <c r="E90" s="1"/>
  <c r="G30" i="8" a="1"/>
  <c r="G30" s="1"/>
  <c r="E179" i="16" a="1"/>
  <c r="E179" s="1"/>
  <c r="G29" i="6" a="1"/>
  <c r="G29" s="1"/>
  <c r="E123" i="16" s="1" a="1"/>
  <c r="E123" s="1"/>
  <c r="E122" a="1"/>
  <c r="E122" s="1"/>
  <c r="G31" i="8" l="1" a="1"/>
  <c r="G31" s="1"/>
  <c r="E180" i="16" a="1"/>
  <c r="E180" s="1"/>
  <c r="G33" i="5" a="1"/>
  <c r="G33" s="1"/>
  <c r="E91" i="16" a="1"/>
  <c r="E91" s="1"/>
  <c r="G34" i="5" l="1" a="1"/>
  <c r="G34" s="1"/>
  <c r="E92" i="16" a="1"/>
  <c r="E92" s="1"/>
  <c r="G32" i="8" a="1"/>
  <c r="G32" s="1"/>
  <c r="E181" i="16" a="1"/>
  <c r="E181" s="1"/>
  <c r="G33" i="8" l="1" a="1"/>
  <c r="G33" s="1"/>
  <c r="E182" i="16" a="1"/>
  <c r="E182" s="1"/>
  <c r="G35" i="5" a="1"/>
  <c r="G35" s="1"/>
  <c r="E93" i="16" a="1"/>
  <c r="E93" s="1"/>
  <c r="G36" i="5" l="1" a="1"/>
  <c r="G36" s="1"/>
  <c r="E95" i="16" s="1" a="1"/>
  <c r="E95" s="1"/>
  <c r="E94" a="1"/>
  <c r="E94" s="1"/>
  <c r="G34" i="8" a="1"/>
  <c r="G34" s="1"/>
  <c r="G35" s="1" a="1"/>
  <c r="G35" s="1"/>
  <c r="G36" s="1" a="1"/>
  <c r="G36" s="1"/>
  <c r="E183" i="16" a="1"/>
  <c r="E183" s="1"/>
  <c r="F6" s="1" a="1"/>
  <c r="F6" s="1"/>
  <c r="G6" l="1" a="1"/>
  <c r="G6" s="1"/>
  <c r="K6" s="1" a="1"/>
  <c r="K6" s="1"/>
  <c r="E38" l="1" a="1"/>
  <c r="E38" s="1"/>
  <c r="E29" a="1"/>
  <c r="E29" s="1"/>
  <c r="E20" a="1"/>
  <c r="E20" s="1"/>
  <c r="C13" i="2" a="1"/>
  <c r="C13" s="1"/>
  <c r="E9" s="1" a="1"/>
  <c r="E9" s="1"/>
  <c r="C31" a="1"/>
  <c r="C32" s="1"/>
  <c r="E24" s="1" a="1"/>
  <c r="E24" s="1"/>
  <c r="C40" a="1"/>
  <c r="C44" s="1"/>
  <c r="E34" s="1" a="1"/>
  <c r="E34" s="1"/>
  <c r="C22" a="1"/>
  <c r="C27" s="1"/>
  <c r="C10"/>
  <c r="E8" s="1" a="1"/>
  <c r="E8" s="1"/>
  <c r="C14" l="1"/>
  <c r="E10" s="1" a="1"/>
  <c r="E10" s="1"/>
  <c r="C15"/>
  <c r="E11" s="1" a="1"/>
  <c r="E11" s="1"/>
  <c r="C40"/>
  <c r="C24"/>
  <c r="E18" s="1" a="1"/>
  <c r="E18" s="1"/>
  <c r="C28"/>
  <c r="E22" s="1" a="1"/>
  <c r="E22" s="1"/>
  <c r="C33"/>
  <c r="E25" s="1" a="1"/>
  <c r="E25" s="1"/>
  <c r="C31"/>
  <c r="E23" s="1" a="1"/>
  <c r="E23" s="1"/>
  <c r="C37"/>
  <c r="E30" s="1" a="1"/>
  <c r="E30" s="1"/>
  <c r="C43"/>
  <c r="E33" s="1" a="1"/>
  <c r="E33" s="1"/>
  <c r="C19"/>
  <c r="E15" s="1" a="1"/>
  <c r="E15" s="1"/>
  <c r="C42"/>
  <c r="E32" s="1" a="1"/>
  <c r="E32" s="1"/>
  <c r="C18"/>
  <c r="E14" s="1" a="1"/>
  <c r="E14" s="1"/>
  <c r="C23"/>
  <c r="E17" s="1" a="1"/>
  <c r="E17" s="1"/>
  <c r="C25"/>
  <c r="E19" s="1" a="1"/>
  <c r="E19" s="1"/>
  <c r="C26"/>
  <c r="E21" s="1" a="1"/>
  <c r="E21" s="1"/>
  <c r="C22"/>
  <c r="E16" s="1" a="1"/>
  <c r="E16" s="1"/>
  <c r="C46"/>
  <c r="E36" s="1" a="1"/>
  <c r="E36" s="1"/>
  <c r="C35"/>
  <c r="E27" s="1" a="1"/>
  <c r="E27" s="1"/>
  <c r="C16"/>
  <c r="E12" s="1" a="1"/>
  <c r="E12" s="1"/>
  <c r="C45"/>
  <c r="E35" s="1" a="1"/>
  <c r="E35" s="1"/>
  <c r="C17"/>
  <c r="E13" s="1" a="1"/>
  <c r="E13" s="1"/>
  <c r="C34"/>
  <c r="E26" s="1" a="1"/>
  <c r="E26" s="1"/>
  <c r="C41"/>
  <c r="E31" s="1" a="1"/>
  <c r="E31" s="1"/>
  <c r="C36"/>
  <c r="E28" s="1" a="1"/>
  <c r="E28" s="1"/>
  <c r="F7" l="1" a="1"/>
  <c r="F7" s="1"/>
  <c r="G7" s="1" a="1"/>
  <c r="G7" s="1"/>
  <c r="E7" i="16" s="1" a="1"/>
  <c r="E7" s="1"/>
  <c r="F7" s="1" a="1"/>
  <c r="F7" s="1"/>
  <c r="G7" s="1" a="1"/>
  <c r="G7" s="1"/>
  <c r="K7" s="1" a="1"/>
  <c r="K7" s="1"/>
  <c r="F8" i="2" l="1" a="1"/>
  <c r="F8" s="1"/>
  <c r="G8" s="1" a="1"/>
  <c r="G8" s="1"/>
  <c r="E8" i="16" s="1" a="1"/>
  <c r="E8" s="1"/>
  <c r="F8" s="1" a="1"/>
  <c r="F8" s="1"/>
  <c r="F9" i="2" l="1" a="1"/>
  <c r="F9" s="1"/>
  <c r="G9" s="1" a="1"/>
  <c r="G9" s="1"/>
  <c r="E9" i="16" s="1" a="1"/>
  <c r="E9" s="1"/>
  <c r="G8" a="1"/>
  <c r="G8" s="1"/>
  <c r="K8" s="1" a="1"/>
  <c r="K8" s="1"/>
  <c r="F10" i="2" l="1" a="1"/>
  <c r="F10" s="1"/>
  <c r="G10" s="1" a="1"/>
  <c r="G10" s="1"/>
  <c r="E10" i="16" s="1" a="1"/>
  <c r="E10" s="1"/>
  <c r="F11" i="2" l="1" a="1"/>
  <c r="F11" s="1"/>
  <c r="F12" s="1" a="1"/>
  <c r="F12" s="1"/>
  <c r="G11" l="1" a="1"/>
  <c r="G11" s="1"/>
  <c r="E11" i="16" s="1" a="1"/>
  <c r="E11" s="1"/>
  <c r="F13" i="2" a="1"/>
  <c r="F13" s="1"/>
  <c r="G12" l="1" a="1"/>
  <c r="G12" s="1"/>
  <c r="E12" i="16" s="1" a="1"/>
  <c r="E12" s="1"/>
  <c r="F14" i="2" a="1"/>
  <c r="F14" s="1"/>
  <c r="G13" l="1" a="1"/>
  <c r="G13" s="1"/>
  <c r="E13" i="16" s="1" a="1"/>
  <c r="E13" s="1"/>
  <c r="F15" i="2" a="1"/>
  <c r="F15" s="1"/>
  <c r="G14" l="1" a="1"/>
  <c r="G14" s="1"/>
  <c r="E14" i="16" s="1" a="1"/>
  <c r="E14" s="1"/>
  <c r="F16" i="2" a="1"/>
  <c r="F16" s="1"/>
  <c r="F17" s="1" a="1"/>
  <c r="F17" s="1"/>
  <c r="F18" s="1" a="1"/>
  <c r="F18" s="1"/>
  <c r="G15" l="1" a="1"/>
  <c r="G15" s="1"/>
  <c r="E15" i="16" s="1" a="1"/>
  <c r="E15" s="1"/>
  <c r="F19" i="2" a="1"/>
  <c r="F19" s="1"/>
  <c r="F21" s="1" a="1"/>
  <c r="F21" s="1"/>
  <c r="F22" s="1" a="1"/>
  <c r="F22" s="1"/>
  <c r="F23" s="1" a="1"/>
  <c r="F23" s="1"/>
  <c r="F24" s="1" a="1"/>
  <c r="F24" s="1"/>
  <c r="G16" l="1" a="1"/>
  <c r="G16" s="1"/>
  <c r="E16" i="16" s="1" a="1"/>
  <c r="E16" s="1"/>
  <c r="F25" i="2" a="1"/>
  <c r="F25" s="1"/>
  <c r="F26" s="1" a="1"/>
  <c r="F26" s="1"/>
  <c r="F27" s="1" a="1"/>
  <c r="F27" s="1"/>
  <c r="F28" s="1" a="1"/>
  <c r="F28" s="1"/>
  <c r="F30" s="1" a="1"/>
  <c r="F30" s="1"/>
  <c r="F31" s="1" a="1"/>
  <c r="F31" s="1"/>
  <c r="F32" s="1" a="1"/>
  <c r="F32" s="1"/>
  <c r="F33" s="1" a="1"/>
  <c r="F33" s="1"/>
  <c r="F34" s="1" a="1"/>
  <c r="F34" s="1"/>
  <c r="F35" s="1" a="1"/>
  <c r="F35" s="1"/>
  <c r="F36" s="1" a="1"/>
  <c r="F36" s="1"/>
  <c r="F37" s="1" a="1"/>
  <c r="F37" s="1"/>
  <c r="F39" s="1" a="1"/>
  <c r="F39" s="1"/>
  <c r="G17" l="1" a="1"/>
  <c r="G17" s="1"/>
  <c r="E17" i="16" s="1" a="1"/>
  <c r="E17" s="1"/>
  <c r="G18" i="2" l="1" a="1"/>
  <c r="G18" s="1"/>
  <c r="E18" i="16" s="1" a="1"/>
  <c r="E18" s="1"/>
  <c r="G19" i="2" l="1" a="1"/>
  <c r="G19" s="1"/>
  <c r="E19" i="16" s="1" a="1"/>
  <c r="E19" s="1"/>
  <c r="G21" i="2" l="1" a="1"/>
  <c r="G21" s="1"/>
  <c r="E21" i="16" s="1" a="1"/>
  <c r="E21" s="1"/>
  <c r="G22" i="2" l="1" a="1"/>
  <c r="G22" s="1"/>
  <c r="E22" i="16" s="1" a="1"/>
  <c r="E22" s="1"/>
  <c r="G23" i="2" l="1" a="1"/>
  <c r="G23" s="1"/>
  <c r="E23" i="16" s="1" a="1"/>
  <c r="E23" s="1"/>
  <c r="G24" i="2" l="1" a="1"/>
  <c r="G24" s="1"/>
  <c r="E24" i="16" s="1" a="1"/>
  <c r="E24" s="1"/>
  <c r="G25" i="2" l="1" a="1"/>
  <c r="G25" s="1"/>
  <c r="E25" i="16" s="1" a="1"/>
  <c r="E25" s="1"/>
  <c r="G26" i="2" l="1" a="1"/>
  <c r="G26" s="1"/>
  <c r="E26" i="16" s="1" a="1"/>
  <c r="E26" s="1"/>
  <c r="G27" i="2" l="1" a="1"/>
  <c r="G27" s="1"/>
  <c r="E27" i="16" s="1" a="1"/>
  <c r="E27" s="1"/>
  <c r="G28" i="2" l="1" a="1"/>
  <c r="G28" s="1"/>
  <c r="E28" i="16" s="1" a="1"/>
  <c r="E28" s="1"/>
  <c r="G30" i="2" l="1" a="1"/>
  <c r="G30" s="1"/>
  <c r="E30" i="16" s="1" a="1"/>
  <c r="E30" s="1"/>
  <c r="G31" i="2" l="1" a="1"/>
  <c r="G31" s="1"/>
  <c r="E31" i="16" s="1" a="1"/>
  <c r="E31" s="1"/>
  <c r="G32" i="2" l="1" a="1"/>
  <c r="G32" s="1"/>
  <c r="E32" i="16" s="1" a="1"/>
  <c r="E32" s="1"/>
  <c r="G33" i="2" l="1" a="1"/>
  <c r="G33" s="1"/>
  <c r="E33" i="16" s="1" a="1"/>
  <c r="E33" s="1"/>
  <c r="G34" i="2" l="1" a="1"/>
  <c r="G34" s="1"/>
  <c r="E34" i="16" s="1" a="1"/>
  <c r="E34" s="1"/>
  <c r="G35" i="2" l="1" a="1"/>
  <c r="G35" s="1"/>
  <c r="E35" i="16" s="1" a="1"/>
  <c r="E35" s="1"/>
  <c r="G36" i="2" l="1" a="1"/>
  <c r="G36" s="1"/>
  <c r="E36" i="16" s="1" a="1"/>
  <c r="E36" s="1"/>
  <c r="G37" i="2" l="1" a="1"/>
  <c r="G37" s="1"/>
  <c r="E37" i="16" s="1" a="1"/>
  <c r="E37" s="1"/>
  <c r="G39" i="2" l="1" a="1"/>
  <c r="G39" s="1"/>
  <c r="E39" i="16" s="1" a="1"/>
  <c r="E39" s="1"/>
  <c r="F9" l="1" a="1"/>
  <c r="F9" s="1"/>
  <c r="G9" s="1" a="1"/>
  <c r="G9" s="1"/>
  <c r="K9" s="1" a="1"/>
  <c r="K9" s="1"/>
  <c r="F10" l="1" a="1"/>
  <c r="F10" s="1"/>
  <c r="F11" s="1" a="1"/>
  <c r="F11" s="1"/>
  <c r="G10" l="1" a="1"/>
  <c r="G10" s="1"/>
  <c r="F12" a="1"/>
  <c r="F12" s="1"/>
  <c r="F13" s="1" a="1"/>
  <c r="F13" s="1"/>
  <c r="K10" l="1" a="1"/>
  <c r="K10" s="1"/>
  <c r="G11" a="1"/>
  <c r="G11" s="1"/>
  <c r="K11" s="1" a="1"/>
  <c r="K11" s="1"/>
  <c r="F14" a="1"/>
  <c r="F14" s="1"/>
  <c r="F15" s="1" a="1"/>
  <c r="F15" s="1"/>
  <c r="G12" l="1" a="1"/>
  <c r="G12" s="1"/>
  <c r="F16" a="1"/>
  <c r="F16" s="1"/>
  <c r="F17" s="1" a="1"/>
  <c r="F17" s="1"/>
  <c r="F18" l="1" a="1"/>
  <c r="F18" s="1"/>
  <c r="F19" s="1" a="1"/>
  <c r="F19" s="1"/>
  <c r="F20" s="1" a="1"/>
  <c r="F20" s="1"/>
  <c r="F21" s="1" a="1"/>
  <c r="F21" s="1"/>
  <c r="F22" s="1" a="1"/>
  <c r="F22" s="1"/>
  <c r="F23" s="1" a="1"/>
  <c r="F23" s="1"/>
  <c r="F24" s="1" a="1"/>
  <c r="F24" s="1"/>
  <c r="F25" s="1" a="1"/>
  <c r="F25" s="1"/>
  <c r="F26" s="1" a="1"/>
  <c r="F26" s="1"/>
  <c r="F27" s="1" a="1"/>
  <c r="F27" s="1"/>
  <c r="F28" s="1" a="1"/>
  <c r="F28" s="1"/>
  <c r="F29" s="1" a="1"/>
  <c r="F29" s="1"/>
  <c r="F30" s="1" a="1"/>
  <c r="F30" s="1"/>
  <c r="F31" s="1" a="1"/>
  <c r="F31" s="1"/>
  <c r="F32" s="1" a="1"/>
  <c r="F32" s="1"/>
  <c r="F33" s="1" a="1"/>
  <c r="F33" s="1"/>
  <c r="F34" s="1" a="1"/>
  <c r="F34" s="1"/>
  <c r="F35" s="1" a="1"/>
  <c r="F35" s="1"/>
  <c r="F36" s="1" a="1"/>
  <c r="F36" s="1"/>
  <c r="F37" s="1" a="1"/>
  <c r="F37" s="1"/>
  <c r="F38" s="1" a="1"/>
  <c r="F38" s="1"/>
  <c r="F39" s="1" a="1"/>
  <c r="F39" s="1"/>
  <c r="F40" s="1" a="1"/>
  <c r="F40" s="1"/>
  <c r="F41" s="1" a="1"/>
  <c r="F41" s="1"/>
  <c r="F42" s="1" a="1"/>
  <c r="F42" s="1"/>
  <c r="F43" s="1" a="1"/>
  <c r="F43" s="1"/>
  <c r="F44" s="1" a="1"/>
  <c r="F44" s="1"/>
  <c r="F45" s="1" a="1"/>
  <c r="F45" s="1"/>
  <c r="F46" s="1" a="1"/>
  <c r="F46" s="1"/>
  <c r="F47" s="1" a="1"/>
  <c r="F47" s="1"/>
  <c r="F48" s="1" a="1"/>
  <c r="F48" s="1"/>
  <c r="F49" s="1" a="1"/>
  <c r="F49" s="1"/>
  <c r="F50" s="1" a="1"/>
  <c r="F50" s="1"/>
  <c r="F51" s="1" a="1"/>
  <c r="F51" s="1"/>
  <c r="F52" s="1" a="1"/>
  <c r="F52" s="1"/>
  <c r="F53" s="1" a="1"/>
  <c r="F53" s="1"/>
  <c r="F54" s="1" a="1"/>
  <c r="F54" s="1"/>
  <c r="F55" s="1" a="1"/>
  <c r="F55" s="1"/>
  <c r="F56" s="1" a="1"/>
  <c r="F56" s="1"/>
  <c r="F57" s="1" a="1"/>
  <c r="F57" s="1"/>
  <c r="F58" s="1" a="1"/>
  <c r="F58" s="1"/>
  <c r="F59" s="1" a="1"/>
  <c r="F59" s="1"/>
  <c r="F60" s="1" a="1"/>
  <c r="F60" s="1"/>
  <c r="F61" s="1" a="1"/>
  <c r="F61" s="1"/>
  <c r="F62" s="1" a="1"/>
  <c r="F62" s="1"/>
  <c r="F63" s="1" a="1"/>
  <c r="F63" s="1"/>
  <c r="F64" s="1" a="1"/>
  <c r="F64" s="1"/>
  <c r="F65" s="1" a="1"/>
  <c r="F65" s="1"/>
  <c r="F66" s="1" a="1"/>
  <c r="F66" s="1"/>
  <c r="F67" s="1" a="1"/>
  <c r="F67" s="1"/>
  <c r="F68" s="1" a="1"/>
  <c r="F68" s="1"/>
  <c r="F69" s="1" a="1"/>
  <c r="F69" s="1"/>
  <c r="F70" s="1" a="1"/>
  <c r="F70" s="1"/>
  <c r="F71" s="1" a="1"/>
  <c r="F71" s="1"/>
  <c r="F72" s="1" a="1"/>
  <c r="F72" s="1"/>
  <c r="F73" s="1" a="1"/>
  <c r="F73" s="1"/>
  <c r="F74" s="1" a="1"/>
  <c r="F74" s="1"/>
  <c r="F75" s="1" a="1"/>
  <c r="F75" s="1"/>
  <c r="F76" s="1" a="1"/>
  <c r="F76" s="1"/>
  <c r="F77" s="1" a="1"/>
  <c r="F77" s="1"/>
  <c r="F78" s="1" a="1"/>
  <c r="F78" s="1"/>
  <c r="F79" s="1" a="1"/>
  <c r="F79" s="1"/>
  <c r="F80" s="1" a="1"/>
  <c r="F80" s="1"/>
  <c r="F81" s="1" a="1"/>
  <c r="F81" s="1"/>
  <c r="F82" s="1" a="1"/>
  <c r="F82" s="1"/>
  <c r="F83" s="1" a="1"/>
  <c r="F83" s="1"/>
  <c r="F84" s="1" a="1"/>
  <c r="F84" s="1"/>
  <c r="F85" s="1" a="1"/>
  <c r="F85" s="1"/>
  <c r="F86" s="1" a="1"/>
  <c r="F86" s="1"/>
  <c r="F87" s="1" a="1"/>
  <c r="F87" s="1"/>
  <c r="F88" s="1" a="1"/>
  <c r="F88" s="1"/>
  <c r="F89" s="1" a="1"/>
  <c r="F89" s="1"/>
  <c r="F90" s="1" a="1"/>
  <c r="F90" s="1"/>
  <c r="F91" s="1" a="1"/>
  <c r="F91" s="1"/>
  <c r="F92" s="1" a="1"/>
  <c r="F92" s="1"/>
  <c r="F93" s="1" a="1"/>
  <c r="F93" s="1"/>
  <c r="F94" s="1" a="1"/>
  <c r="F94" s="1"/>
  <c r="F95" s="1" a="1"/>
  <c r="F95" s="1"/>
  <c r="F96" s="1" a="1"/>
  <c r="F96" s="1"/>
  <c r="F97" s="1" a="1"/>
  <c r="F97" s="1"/>
  <c r="F98" s="1" a="1"/>
  <c r="F98" s="1"/>
  <c r="F99" s="1" a="1"/>
  <c r="F99" s="1"/>
  <c r="F100" s="1" a="1"/>
  <c r="F100" s="1"/>
  <c r="F101" s="1" a="1"/>
  <c r="F101" s="1"/>
  <c r="F102" s="1" a="1"/>
  <c r="F102" s="1"/>
  <c r="F103" s="1" a="1"/>
  <c r="F103" s="1"/>
  <c r="F104" s="1" a="1"/>
  <c r="F104" s="1"/>
  <c r="F105" s="1" a="1"/>
  <c r="F105" s="1"/>
  <c r="F106" s="1" a="1"/>
  <c r="F106" s="1"/>
  <c r="F107" s="1" a="1"/>
  <c r="F107" s="1"/>
  <c r="F108" s="1" a="1"/>
  <c r="F108" s="1"/>
  <c r="F109" s="1" a="1"/>
  <c r="F109" s="1"/>
  <c r="F110" s="1" a="1"/>
  <c r="F110" s="1"/>
  <c r="F111" s="1" a="1"/>
  <c r="F111" s="1"/>
  <c r="F112" s="1" a="1"/>
  <c r="F112" s="1"/>
  <c r="F113" s="1" a="1"/>
  <c r="F113" s="1"/>
  <c r="F114" s="1" a="1"/>
  <c r="F114" s="1"/>
  <c r="F115" s="1" a="1"/>
  <c r="F115" s="1"/>
  <c r="F116" s="1" a="1"/>
  <c r="F116" s="1"/>
  <c r="F117" s="1" a="1"/>
  <c r="F117" s="1"/>
  <c r="F118" s="1" a="1"/>
  <c r="F118" s="1"/>
  <c r="F119" s="1" a="1"/>
  <c r="F119" s="1"/>
  <c r="F120" s="1" a="1"/>
  <c r="F120" s="1"/>
  <c r="F121" s="1" a="1"/>
  <c r="F121" s="1"/>
  <c r="F122" s="1" a="1"/>
  <c r="F122" s="1"/>
  <c r="F123" s="1" a="1"/>
  <c r="F123" s="1"/>
  <c r="F124" s="1" a="1"/>
  <c r="F124" s="1"/>
  <c r="F125" s="1" a="1"/>
  <c r="F125" s="1"/>
  <c r="F126" s="1" a="1"/>
  <c r="F126" s="1"/>
  <c r="F127" s="1" a="1"/>
  <c r="F127" s="1"/>
  <c r="F128" s="1" a="1"/>
  <c r="F128" s="1"/>
  <c r="F129" s="1" a="1"/>
  <c r="F129" s="1"/>
  <c r="F130" s="1" a="1"/>
  <c r="F130" s="1"/>
  <c r="F131" s="1" a="1"/>
  <c r="F131" s="1"/>
  <c r="F132" s="1" a="1"/>
  <c r="F132" s="1"/>
  <c r="F133" s="1" a="1"/>
  <c r="F133" s="1"/>
  <c r="F134" s="1" a="1"/>
  <c r="F134" s="1"/>
  <c r="F135" s="1" a="1"/>
  <c r="F135" s="1"/>
  <c r="F136" s="1" a="1"/>
  <c r="F136" s="1"/>
  <c r="F137" s="1" a="1"/>
  <c r="F137" s="1"/>
  <c r="F138" s="1" a="1"/>
  <c r="F138" s="1"/>
  <c r="F139" s="1" a="1"/>
  <c r="F139" s="1"/>
  <c r="F140" s="1" a="1"/>
  <c r="F140" s="1"/>
  <c r="F141" s="1" a="1"/>
  <c r="F141" s="1"/>
  <c r="F142" s="1" a="1"/>
  <c r="F142" s="1"/>
  <c r="F143" s="1" a="1"/>
  <c r="F143" s="1"/>
  <c r="F144" s="1" a="1"/>
  <c r="F144" s="1"/>
  <c r="F145" s="1" a="1"/>
  <c r="F145" s="1"/>
  <c r="F146" s="1" a="1"/>
  <c r="F146" s="1"/>
  <c r="F147" s="1" a="1"/>
  <c r="F147" s="1"/>
  <c r="F148" s="1" a="1"/>
  <c r="F148" s="1"/>
  <c r="F149" s="1" a="1"/>
  <c r="F149" s="1"/>
  <c r="F150" s="1" a="1"/>
  <c r="F150" s="1"/>
  <c r="F151" s="1" a="1"/>
  <c r="F151" s="1"/>
  <c r="F152" s="1" a="1"/>
  <c r="F152" s="1"/>
  <c r="F153" s="1" a="1"/>
  <c r="F153" s="1"/>
  <c r="F154" s="1" a="1"/>
  <c r="F154" s="1"/>
  <c r="F155" s="1" a="1"/>
  <c r="F155" s="1"/>
  <c r="F156" s="1" a="1"/>
  <c r="F156" s="1"/>
  <c r="F157" s="1" a="1"/>
  <c r="F157" s="1"/>
  <c r="F158" s="1" a="1"/>
  <c r="F158" s="1"/>
  <c r="F159" s="1" a="1"/>
  <c r="F159" s="1"/>
  <c r="F160" s="1" a="1"/>
  <c r="F160" s="1"/>
  <c r="F161" s="1" a="1"/>
  <c r="F161" s="1"/>
  <c r="F162" s="1" a="1"/>
  <c r="F162" s="1"/>
  <c r="F163" s="1" a="1"/>
  <c r="F163" s="1"/>
  <c r="F164" s="1" a="1"/>
  <c r="F164" s="1"/>
  <c r="F165" s="1" a="1"/>
  <c r="F165" s="1"/>
  <c r="F166" s="1" a="1"/>
  <c r="F166" s="1"/>
  <c r="F167" s="1" a="1"/>
  <c r="F167" s="1"/>
  <c r="F168" s="1" a="1"/>
  <c r="F168" s="1"/>
  <c r="F169" s="1" a="1"/>
  <c r="F169" s="1"/>
  <c r="F170" s="1" a="1"/>
  <c r="F170" s="1"/>
  <c r="F171" s="1" a="1"/>
  <c r="F171" s="1"/>
  <c r="F172" s="1" a="1"/>
  <c r="F172" s="1"/>
  <c r="F173" s="1" a="1"/>
  <c r="F173" s="1"/>
  <c r="F174" s="1" a="1"/>
  <c r="F174" s="1"/>
  <c r="F175" s="1" a="1"/>
  <c r="F175" s="1"/>
  <c r="F176" s="1" a="1"/>
  <c r="F176" s="1"/>
  <c r="F177" s="1" a="1"/>
  <c r="F177" s="1"/>
  <c r="F178" s="1" a="1"/>
  <c r="F178" s="1"/>
  <c r="F179" s="1" a="1"/>
  <c r="F179" s="1"/>
  <c r="F180" s="1" a="1"/>
  <c r="F180" s="1"/>
  <c r="F181" s="1" a="1"/>
  <c r="F181" s="1"/>
  <c r="F182" s="1" a="1"/>
  <c r="F182" s="1"/>
  <c r="F183" s="1" a="1"/>
  <c r="F183" s="1"/>
  <c r="K12" a="1"/>
  <c r="K12" s="1"/>
  <c r="G13" a="1"/>
  <c r="G13" s="1"/>
  <c r="K13" s="1" a="1"/>
  <c r="K13" s="1"/>
  <c r="G14" l="1" a="1"/>
  <c r="G14" s="1"/>
  <c r="K14" l="1" a="1"/>
  <c r="K14" s="1"/>
  <c r="G15" a="1"/>
  <c r="G15" s="1"/>
  <c r="K15" s="1" a="1"/>
  <c r="K15" s="1"/>
  <c r="G16" l="1" a="1"/>
  <c r="G16" s="1"/>
  <c r="K16" s="1" a="1"/>
  <c r="K16" s="1"/>
  <c r="G17" l="1" a="1"/>
  <c r="G17" s="1"/>
  <c r="K17" s="1" a="1"/>
  <c r="K17" s="1"/>
  <c r="G18" l="1" a="1"/>
  <c r="G18" s="1"/>
  <c r="K18" s="1" a="1"/>
  <c r="K18" s="1"/>
  <c r="G19" l="1" a="1"/>
  <c r="G19" s="1"/>
  <c r="K19" s="1" a="1"/>
  <c r="K19" s="1"/>
  <c r="G20" l="1" a="1"/>
  <c r="G20" s="1"/>
  <c r="K20" s="1" a="1"/>
  <c r="K20" s="1"/>
  <c r="G21" l="1" a="1"/>
  <c r="G21" s="1"/>
  <c r="K21" s="1" a="1"/>
  <c r="K21" s="1"/>
  <c r="G22" l="1" a="1"/>
  <c r="G22" s="1"/>
  <c r="K22" s="1" a="1"/>
  <c r="K22" s="1"/>
  <c r="G23" l="1" a="1"/>
  <c r="G23" s="1"/>
  <c r="K23" s="1" a="1"/>
  <c r="K23" s="1"/>
  <c r="G24" l="1" a="1"/>
  <c r="G24" s="1"/>
  <c r="K24" s="1" a="1"/>
  <c r="K24" s="1"/>
  <c r="G25" l="1" a="1"/>
  <c r="G25" s="1"/>
  <c r="K25" s="1" a="1"/>
  <c r="K25" s="1"/>
  <c r="G26" l="1" a="1"/>
  <c r="G26" s="1"/>
  <c r="K26" s="1" a="1"/>
  <c r="K26" s="1"/>
  <c r="G27" l="1" a="1"/>
  <c r="G27" s="1"/>
  <c r="K27" s="1" a="1"/>
  <c r="K27" s="1"/>
  <c r="G28" l="1" a="1"/>
  <c r="G28" s="1"/>
  <c r="K28" s="1" a="1"/>
  <c r="K28" s="1"/>
  <c r="G29" l="1" a="1"/>
  <c r="G29" s="1"/>
  <c r="K29" s="1" a="1"/>
  <c r="K29" s="1"/>
  <c r="G30" l="1" a="1"/>
  <c r="G30" s="1"/>
  <c r="K30" s="1" a="1"/>
  <c r="K30" s="1"/>
  <c r="G31" l="1" a="1"/>
  <c r="G31" s="1"/>
  <c r="K31" s="1" a="1"/>
  <c r="K31" s="1"/>
  <c r="G32" l="1" a="1"/>
  <c r="G32" s="1"/>
  <c r="K32" s="1" a="1"/>
  <c r="K32" s="1"/>
  <c r="G33" l="1" a="1"/>
  <c r="G33" s="1"/>
  <c r="K33" s="1" a="1"/>
  <c r="K33" s="1"/>
  <c r="G34" l="1" a="1"/>
  <c r="G34" s="1"/>
  <c r="K34" s="1" a="1"/>
  <c r="K34" s="1"/>
  <c r="G35" l="1" a="1"/>
  <c r="G35" s="1"/>
  <c r="K35" s="1" a="1"/>
  <c r="K35" s="1"/>
  <c r="G36" l="1" a="1"/>
  <c r="G36" s="1"/>
  <c r="K36" s="1" a="1"/>
  <c r="K36" s="1"/>
  <c r="G37" l="1" a="1"/>
  <c r="G37" s="1"/>
  <c r="K37" s="1" a="1"/>
  <c r="K37" s="1"/>
  <c r="G38" l="1" a="1"/>
  <c r="G38" s="1"/>
  <c r="K38" s="1" a="1"/>
  <c r="K38" s="1"/>
  <c r="G39" l="1" a="1"/>
  <c r="G39" s="1"/>
  <c r="K39" s="1" a="1"/>
  <c r="K39" s="1"/>
  <c r="G40" l="1" a="1"/>
  <c r="G40" s="1"/>
  <c r="K40" s="1" a="1"/>
  <c r="K40" s="1"/>
  <c r="G41" l="1" a="1"/>
  <c r="G41" s="1"/>
  <c r="K41" s="1" a="1"/>
  <c r="K41" s="1"/>
  <c r="G42" l="1" a="1"/>
  <c r="G42" s="1"/>
  <c r="K42" s="1" a="1"/>
  <c r="K42" s="1"/>
  <c r="G43" l="1" a="1"/>
  <c r="G43" s="1"/>
  <c r="K43" s="1" a="1"/>
  <c r="K43" s="1"/>
  <c r="G44" l="1" a="1"/>
  <c r="G44" s="1"/>
  <c r="K44" s="1" a="1"/>
  <c r="K44" s="1"/>
  <c r="G45" l="1" a="1"/>
  <c r="G45" s="1"/>
  <c r="K45" s="1" a="1"/>
  <c r="K45" s="1"/>
  <c r="G46" l="1" a="1"/>
  <c r="G46" s="1"/>
  <c r="K46" s="1" a="1"/>
  <c r="K46" s="1"/>
  <c r="G47" l="1" a="1"/>
  <c r="G47" s="1"/>
  <c r="K47" s="1" a="1"/>
  <c r="K47" s="1"/>
  <c r="G48" l="1" a="1"/>
  <c r="G48" s="1"/>
  <c r="K48" s="1" a="1"/>
  <c r="K48" s="1"/>
  <c r="G49" l="1" a="1"/>
  <c r="G49" s="1"/>
  <c r="K49" s="1" a="1"/>
  <c r="K49" s="1"/>
  <c r="G50" l="1" a="1"/>
  <c r="G50" s="1"/>
  <c r="K50" s="1" a="1"/>
  <c r="K50" s="1"/>
  <c r="G51" l="1" a="1"/>
  <c r="G51" s="1"/>
  <c r="K51" s="1" a="1"/>
  <c r="K51" s="1"/>
  <c r="G52" l="1" a="1"/>
  <c r="G52" s="1"/>
  <c r="K52" s="1" a="1"/>
  <c r="K52" s="1"/>
  <c r="G53" l="1" a="1"/>
  <c r="G53" s="1"/>
  <c r="K53" s="1" a="1"/>
  <c r="K53" s="1"/>
  <c r="G54" l="1" a="1"/>
  <c r="G54" s="1"/>
  <c r="K54" s="1" a="1"/>
  <c r="K54" s="1"/>
  <c r="G55" l="1" a="1"/>
  <c r="G55" s="1"/>
  <c r="K55" s="1" a="1"/>
  <c r="K55" s="1"/>
  <c r="G56" l="1" a="1"/>
  <c r="G56" s="1"/>
  <c r="K56" s="1" a="1"/>
  <c r="K56" s="1"/>
  <c r="G57" l="1" a="1"/>
  <c r="G57" s="1"/>
  <c r="K57" s="1" a="1"/>
  <c r="K57" s="1"/>
  <c r="G58" l="1" a="1"/>
  <c r="G58" s="1"/>
  <c r="K58" s="1" a="1"/>
  <c r="K58" s="1"/>
  <c r="G59" l="1" a="1"/>
  <c r="G59" s="1"/>
  <c r="K59" s="1" a="1"/>
  <c r="K59" s="1"/>
  <c r="G60" l="1" a="1"/>
  <c r="G60" s="1"/>
  <c r="K60" s="1" a="1"/>
  <c r="K60" s="1"/>
  <c r="G61" l="1" a="1"/>
  <c r="G61" s="1"/>
  <c r="K61" s="1" a="1"/>
  <c r="K61" s="1"/>
  <c r="G62" l="1" a="1"/>
  <c r="G62" s="1"/>
  <c r="K62" s="1" a="1"/>
  <c r="K62" s="1"/>
  <c r="G63" l="1" a="1"/>
  <c r="G63" s="1"/>
  <c r="K63" s="1" a="1"/>
  <c r="K63" s="1"/>
  <c r="G64" l="1" a="1"/>
  <c r="G64" s="1"/>
  <c r="K64" s="1" a="1"/>
  <c r="K64" s="1"/>
  <c r="G65" l="1" a="1"/>
  <c r="G65" s="1"/>
  <c r="K65" s="1" a="1"/>
  <c r="K65" s="1"/>
  <c r="G66" l="1" a="1"/>
  <c r="G66" s="1"/>
  <c r="K66" s="1" a="1"/>
  <c r="K66" s="1"/>
  <c r="G67" l="1" a="1"/>
  <c r="G67" s="1"/>
  <c r="K67" s="1" a="1"/>
  <c r="K67" s="1"/>
  <c r="G68" l="1" a="1"/>
  <c r="G68" s="1"/>
  <c r="K68" s="1" a="1"/>
  <c r="K68" s="1"/>
  <c r="G69" l="1" a="1"/>
  <c r="G69" s="1"/>
  <c r="K69" s="1" a="1"/>
  <c r="K69" s="1"/>
  <c r="G70" l="1" a="1"/>
  <c r="G70" s="1"/>
  <c r="K70" s="1" a="1"/>
  <c r="K70" s="1"/>
  <c r="G71" l="1" a="1"/>
  <c r="G71" s="1"/>
  <c r="K71" s="1" a="1"/>
  <c r="K71" s="1"/>
  <c r="G72" l="1" a="1"/>
  <c r="G72" s="1"/>
  <c r="K72" s="1" a="1"/>
  <c r="K72" s="1"/>
  <c r="G73" l="1" a="1"/>
  <c r="G73" s="1"/>
  <c r="K73" s="1" a="1"/>
  <c r="K73" s="1"/>
  <c r="G74" l="1" a="1"/>
  <c r="G74" s="1"/>
  <c r="K74" s="1" a="1"/>
  <c r="K74" s="1"/>
  <c r="G75" l="1" a="1"/>
  <c r="G75" s="1"/>
  <c r="K75" s="1" a="1"/>
  <c r="K75" s="1"/>
  <c r="G76" l="1" a="1"/>
  <c r="G76" s="1"/>
  <c r="K76" s="1" a="1"/>
  <c r="K76" s="1"/>
  <c r="G77" l="1" a="1"/>
  <c r="G77" s="1"/>
  <c r="K77" s="1" a="1"/>
  <c r="K77" s="1"/>
  <c r="G78" l="1" a="1"/>
  <c r="G78" s="1"/>
  <c r="K78" s="1" a="1"/>
  <c r="K78" s="1"/>
  <c r="G79" l="1" a="1"/>
  <c r="G79" s="1"/>
  <c r="K79" s="1" a="1"/>
  <c r="K79" s="1"/>
  <c r="G80" l="1" a="1"/>
  <c r="G80" s="1"/>
  <c r="K80" s="1" a="1"/>
  <c r="K80" s="1"/>
  <c r="G81" l="1" a="1"/>
  <c r="G81" s="1"/>
  <c r="K81" s="1" a="1"/>
  <c r="K81" s="1"/>
  <c r="G82" l="1" a="1"/>
  <c r="G82" s="1"/>
  <c r="K82" s="1" a="1"/>
  <c r="K82" s="1"/>
  <c r="G83" l="1" a="1"/>
  <c r="G83" s="1"/>
  <c r="K83" s="1" a="1"/>
  <c r="K83" s="1"/>
  <c r="G84" l="1" a="1"/>
  <c r="G84" s="1"/>
  <c r="K84" s="1" a="1"/>
  <c r="K84" s="1"/>
  <c r="G85" l="1" a="1"/>
  <c r="G85" s="1"/>
  <c r="K85" s="1" a="1"/>
  <c r="K85" s="1"/>
  <c r="G86" l="1" a="1"/>
  <c r="G86" s="1"/>
  <c r="K86" s="1" a="1"/>
  <c r="K86" s="1"/>
  <c r="G87" l="1" a="1"/>
  <c r="G87" s="1"/>
  <c r="K87" s="1" a="1"/>
  <c r="K87" s="1"/>
  <c r="G88" l="1" a="1"/>
  <c r="G88" s="1"/>
  <c r="K88" s="1" a="1"/>
  <c r="K88" s="1"/>
  <c r="G89" l="1" a="1"/>
  <c r="G89" s="1"/>
  <c r="K89" s="1" a="1"/>
  <c r="K89" s="1"/>
  <c r="G90" l="1" a="1"/>
  <c r="G90" s="1"/>
  <c r="K90" s="1" a="1"/>
  <c r="K90" s="1"/>
  <c r="G91" l="1" a="1"/>
  <c r="G91" s="1"/>
  <c r="K91" s="1" a="1"/>
  <c r="K91" s="1"/>
  <c r="G92" l="1" a="1"/>
  <c r="G92" s="1"/>
  <c r="K92" s="1" a="1"/>
  <c r="K92" s="1"/>
  <c r="G93" l="1" a="1"/>
  <c r="G93" s="1"/>
  <c r="K93" s="1" a="1"/>
  <c r="K93" s="1"/>
  <c r="G94" l="1" a="1"/>
  <c r="G94" s="1"/>
  <c r="K94" s="1" a="1"/>
  <c r="K94" s="1"/>
  <c r="G95" l="1" a="1"/>
  <c r="G95" s="1"/>
  <c r="K95" s="1" a="1"/>
  <c r="K95" s="1"/>
  <c r="G96" l="1" a="1"/>
  <c r="G96" s="1"/>
  <c r="K96" s="1" a="1"/>
  <c r="K96" s="1"/>
  <c r="G97" l="1" a="1"/>
  <c r="G97" s="1"/>
  <c r="K97" s="1" a="1"/>
  <c r="K97" s="1"/>
  <c r="G98" l="1" a="1"/>
  <c r="G98" s="1"/>
  <c r="K98" s="1" a="1"/>
  <c r="K98" s="1"/>
  <c r="G99" l="1" a="1"/>
  <c r="G99" s="1"/>
  <c r="K99" s="1" a="1"/>
  <c r="K99" s="1"/>
  <c r="G100" l="1" a="1"/>
  <c r="G100" s="1"/>
  <c r="K100" s="1" a="1"/>
  <c r="K100" s="1"/>
  <c r="G101" l="1" a="1"/>
  <c r="G101" s="1"/>
  <c r="K101" s="1" a="1"/>
  <c r="K101" s="1"/>
  <c r="G102" l="1" a="1"/>
  <c r="G102" s="1"/>
  <c r="K102" s="1" a="1"/>
  <c r="K102" s="1"/>
  <c r="G103" l="1" a="1"/>
  <c r="G103" s="1"/>
  <c r="K103" s="1" a="1"/>
  <c r="K103" s="1"/>
  <c r="G104" l="1" a="1"/>
  <c r="G104" s="1"/>
  <c r="K104" s="1" a="1"/>
  <c r="K104" s="1"/>
  <c r="G105" l="1" a="1"/>
  <c r="G105" s="1"/>
  <c r="K105" s="1" a="1"/>
  <c r="K105" s="1"/>
  <c r="G106" l="1" a="1"/>
  <c r="G106" s="1"/>
  <c r="K106" s="1" a="1"/>
  <c r="K106" s="1"/>
  <c r="G107" l="1" a="1"/>
  <c r="G107" s="1"/>
  <c r="K107" s="1" a="1"/>
  <c r="K107" s="1"/>
  <c r="G108" l="1" a="1"/>
  <c r="G108" s="1"/>
  <c r="K108" s="1" a="1"/>
  <c r="K108" s="1"/>
  <c r="G109" l="1" a="1"/>
  <c r="G109" s="1"/>
  <c r="K109" s="1" a="1"/>
  <c r="K109" s="1"/>
  <c r="G110" l="1" a="1"/>
  <c r="G110" s="1"/>
  <c r="K110" s="1" a="1"/>
  <c r="K110" s="1"/>
  <c r="G111" l="1" a="1"/>
  <c r="G111" s="1"/>
  <c r="K111" s="1" a="1"/>
  <c r="K111" s="1"/>
  <c r="G112" l="1" a="1"/>
  <c r="G112" s="1"/>
  <c r="K112" s="1" a="1"/>
  <c r="K112" s="1"/>
  <c r="G113" l="1" a="1"/>
  <c r="G113" s="1"/>
  <c r="K113" s="1" a="1"/>
  <c r="K113" s="1"/>
  <c r="G114" l="1" a="1"/>
  <c r="G114" s="1"/>
  <c r="K114" s="1" a="1"/>
  <c r="K114" s="1"/>
  <c r="G115" l="1" a="1"/>
  <c r="G115" s="1"/>
  <c r="K115" s="1" a="1"/>
  <c r="K115" s="1"/>
  <c r="G116" l="1" a="1"/>
  <c r="G116" s="1"/>
  <c r="K116" s="1" a="1"/>
  <c r="K116" s="1"/>
  <c r="G117" l="1" a="1"/>
  <c r="G117" s="1"/>
  <c r="K117" s="1" a="1"/>
  <c r="K117" s="1"/>
  <c r="G118" l="1" a="1"/>
  <c r="G118" s="1"/>
  <c r="K118" s="1" a="1"/>
  <c r="K118" s="1"/>
  <c r="G119" l="1" a="1"/>
  <c r="G119" s="1"/>
  <c r="K119" s="1" a="1"/>
  <c r="K119" s="1"/>
  <c r="G120" l="1" a="1"/>
  <c r="G120" s="1"/>
  <c r="K120" s="1" a="1"/>
  <c r="K120" s="1"/>
  <c r="G121" l="1" a="1"/>
  <c r="G121" s="1"/>
  <c r="K121" s="1" a="1"/>
  <c r="K121" s="1"/>
  <c r="G122" l="1" a="1"/>
  <c r="G122" s="1"/>
  <c r="K122" s="1" a="1"/>
  <c r="K122" s="1"/>
  <c r="G123" l="1" a="1"/>
  <c r="G123" s="1"/>
  <c r="K123" s="1" a="1"/>
  <c r="K123" s="1"/>
  <c r="G124" l="1" a="1"/>
  <c r="G124" s="1"/>
  <c r="K124" s="1" a="1"/>
  <c r="K124" s="1"/>
  <c r="G125" l="1" a="1"/>
  <c r="G125" s="1"/>
  <c r="K125" s="1" a="1"/>
  <c r="K125" s="1"/>
  <c r="G126" l="1" a="1"/>
  <c r="G126" s="1"/>
  <c r="K126" s="1" a="1"/>
  <c r="K126" s="1"/>
  <c r="G127" l="1" a="1"/>
  <c r="G127" s="1"/>
  <c r="K127" s="1" a="1"/>
  <c r="K127" s="1"/>
  <c r="G128" l="1" a="1"/>
  <c r="G128" s="1"/>
  <c r="K128" s="1" a="1"/>
  <c r="K128" s="1"/>
  <c r="G129" l="1" a="1"/>
  <c r="G129" s="1"/>
  <c r="K129" s="1" a="1"/>
  <c r="K129" s="1"/>
  <c r="G130" l="1" a="1"/>
  <c r="G130" s="1"/>
  <c r="K130" s="1" a="1"/>
  <c r="K130" s="1"/>
  <c r="G131" l="1" a="1"/>
  <c r="G131" s="1"/>
  <c r="K131" s="1" a="1"/>
  <c r="K131" s="1"/>
  <c r="G132" l="1" a="1"/>
  <c r="G132" s="1"/>
  <c r="K132" s="1" a="1"/>
  <c r="K132" s="1"/>
  <c r="G133" l="1" a="1"/>
  <c r="G133" s="1"/>
  <c r="K133" s="1" a="1"/>
  <c r="K133" s="1"/>
  <c r="G134" l="1" a="1"/>
  <c r="G134" s="1"/>
  <c r="K134" s="1" a="1"/>
  <c r="K134" s="1"/>
  <c r="G135" l="1" a="1"/>
  <c r="G135" s="1"/>
  <c r="K135" s="1" a="1"/>
  <c r="K135" s="1"/>
  <c r="G136" l="1" a="1"/>
  <c r="G136" s="1"/>
  <c r="K136" s="1" a="1"/>
  <c r="K136" s="1"/>
  <c r="G137" l="1" a="1"/>
  <c r="G137" s="1"/>
  <c r="K137" s="1" a="1"/>
  <c r="K137" s="1"/>
  <c r="G138" l="1" a="1"/>
  <c r="G138" s="1"/>
  <c r="K138" s="1" a="1"/>
  <c r="K138" s="1"/>
  <c r="G139" l="1" a="1"/>
  <c r="G139" s="1"/>
  <c r="K139" s="1" a="1"/>
  <c r="K139" s="1"/>
  <c r="G140" l="1" a="1"/>
  <c r="G140" s="1"/>
  <c r="K140" s="1" a="1"/>
  <c r="K140" s="1"/>
  <c r="G141" l="1" a="1"/>
  <c r="G141" s="1"/>
  <c r="K141" s="1" a="1"/>
  <c r="K141" s="1"/>
  <c r="G142" l="1" a="1"/>
  <c r="G142" s="1"/>
  <c r="G143" s="1" a="1"/>
  <c r="G143" s="1"/>
  <c r="G144" s="1" a="1"/>
  <c r="G144" s="1"/>
  <c r="G145" s="1" a="1"/>
  <c r="G145" s="1"/>
  <c r="G146" s="1" a="1"/>
  <c r="G146" s="1"/>
  <c r="G147" s="1" a="1"/>
  <c r="G147" s="1"/>
  <c r="G148" s="1" a="1"/>
  <c r="G148" s="1"/>
  <c r="G149" s="1" a="1"/>
  <c r="G149" s="1"/>
  <c r="G150" s="1" a="1"/>
  <c r="G150" s="1"/>
  <c r="G151" s="1" a="1"/>
  <c r="G151" s="1"/>
  <c r="G152" s="1" a="1"/>
  <c r="G152" s="1"/>
  <c r="G153" s="1" a="1"/>
  <c r="G153" s="1"/>
  <c r="G154" s="1" a="1"/>
  <c r="G154" s="1"/>
  <c r="G155" s="1" a="1"/>
  <c r="G155" s="1"/>
  <c r="G156" s="1" a="1"/>
  <c r="G156" s="1"/>
  <c r="G157" s="1" a="1"/>
  <c r="G157" s="1"/>
  <c r="G158" s="1" a="1"/>
  <c r="G158" s="1"/>
  <c r="G159" s="1" a="1"/>
  <c r="G159" s="1"/>
  <c r="G160" s="1" a="1"/>
  <c r="G160" s="1"/>
  <c r="G161" s="1" a="1"/>
  <c r="G161" s="1"/>
  <c r="G162" s="1" a="1"/>
  <c r="G162" s="1"/>
  <c r="G163" s="1" a="1"/>
  <c r="G163" s="1"/>
  <c r="G164" s="1" a="1"/>
  <c r="G164" s="1"/>
  <c r="G165" s="1" a="1"/>
  <c r="G165" s="1"/>
  <c r="G166" s="1" a="1"/>
  <c r="G166" s="1"/>
  <c r="G167" s="1" a="1"/>
  <c r="G167" s="1"/>
  <c r="G168" s="1" a="1"/>
  <c r="G168" s="1"/>
  <c r="G169" s="1" a="1"/>
  <c r="G169" s="1"/>
  <c r="G170" s="1" a="1"/>
  <c r="G170" s="1"/>
  <c r="G171" s="1" a="1"/>
  <c r="G171" s="1"/>
  <c r="G172" s="1" a="1"/>
  <c r="G172" s="1"/>
  <c r="G173" s="1" a="1"/>
  <c r="G173" s="1"/>
  <c r="G174" s="1" a="1"/>
  <c r="G174" s="1"/>
  <c r="G175" s="1" a="1"/>
  <c r="G175" s="1"/>
  <c r="G176" s="1" a="1"/>
  <c r="G176" s="1"/>
  <c r="G177" s="1" a="1"/>
  <c r="G177" s="1"/>
  <c r="G178" s="1" a="1"/>
  <c r="G178" s="1"/>
  <c r="G179" s="1" a="1"/>
  <c r="G179" s="1"/>
  <c r="G180" s="1" a="1"/>
  <c r="G180" s="1"/>
  <c r="G181" s="1" a="1"/>
  <c r="G181" s="1"/>
  <c r="G182" s="1" a="1"/>
  <c r="G182" s="1"/>
  <c r="G183" s="1" a="1"/>
  <c r="G183" s="1"/>
</calcChain>
</file>

<file path=xl/sharedStrings.xml><?xml version="1.0" encoding="utf-8"?>
<sst xmlns="http://schemas.openxmlformats.org/spreadsheetml/2006/main" count="2358" uniqueCount="332">
  <si>
    <t>What are your students top 5 hobbies?</t>
  </si>
  <si>
    <t>Playing sports</t>
  </si>
  <si>
    <t>Cooking</t>
  </si>
  <si>
    <t>Reading</t>
  </si>
  <si>
    <t>Gardening</t>
  </si>
  <si>
    <t>Playing an instrument</t>
  </si>
  <si>
    <t>Listening to music</t>
  </si>
  <si>
    <t>Watching movies</t>
  </si>
  <si>
    <t>Watching TV</t>
  </si>
  <si>
    <t>Video/Computer games</t>
  </si>
  <si>
    <t>Drawing/painting</t>
  </si>
  <si>
    <t>What types of activities seem to engage your students the most?</t>
  </si>
  <si>
    <t>Quiet, solo activities</t>
  </si>
  <si>
    <t>Board games</t>
  </si>
  <si>
    <t>Activities with manipulatives</t>
  </si>
  <si>
    <t>Activities that involve drawing</t>
  </si>
  <si>
    <t>Activities that are competitions</t>
  </si>
  <si>
    <t>What are your students' top 5 hobbies?</t>
  </si>
  <si>
    <t>What are your students' top 5 goals for learning English?</t>
  </si>
  <si>
    <t>To get a job</t>
  </si>
  <si>
    <t>To get a promotion in a current job</t>
  </si>
  <si>
    <t>To talk to a child's school/teacher</t>
  </si>
  <si>
    <t>to talk to a doctor/health care worker</t>
  </si>
  <si>
    <t>To enroll in vocational training</t>
  </si>
  <si>
    <t>To order food/drinks in a restaurant</t>
  </si>
  <si>
    <t>To obtain U.S. citizenship</t>
  </si>
  <si>
    <t>To communicate with coworkers</t>
  </si>
  <si>
    <t>To communicate with supervisors</t>
  </si>
  <si>
    <t>To ask for directions</t>
  </si>
  <si>
    <t>Yes</t>
  </si>
  <si>
    <t>No</t>
  </si>
  <si>
    <t>Where do your students speak English outside of class?</t>
  </si>
  <si>
    <t>With their children</t>
  </si>
  <si>
    <t>With their spouse</t>
  </si>
  <si>
    <t>With extended family members</t>
  </si>
  <si>
    <t>With school personnel</t>
  </si>
  <si>
    <t>In restaurants</t>
  </si>
  <si>
    <t>On the bus</t>
  </si>
  <si>
    <t>At the grocery store</t>
  </si>
  <si>
    <t>With case workers</t>
  </si>
  <si>
    <t>With parole/probation officers</t>
  </si>
  <si>
    <t>What types of jobs to your students have?</t>
  </si>
  <si>
    <t>Nanny/childcar worker</t>
  </si>
  <si>
    <t>Construction worker</t>
  </si>
  <si>
    <t>Lawn maintenance</t>
  </si>
  <si>
    <t>Mechanic/Car-related</t>
  </si>
  <si>
    <t>Cleaning/Janitorial</t>
  </si>
  <si>
    <t>Office worker</t>
  </si>
  <si>
    <t>Nurse/Nurse Aide</t>
  </si>
  <si>
    <t>Library</t>
  </si>
  <si>
    <t>Park</t>
  </si>
  <si>
    <t>Food bank</t>
  </si>
  <si>
    <t>Community garden</t>
  </si>
  <si>
    <t>Health care clinic</t>
  </si>
  <si>
    <t>Rec center</t>
  </si>
  <si>
    <t>One-stop career center</t>
  </si>
  <si>
    <t>Shelter</t>
  </si>
  <si>
    <t>Police station</t>
  </si>
  <si>
    <t>Fire station</t>
  </si>
  <si>
    <t>Do you have access to a computer lab?</t>
  </si>
  <si>
    <t>Do you have access to a computer with speakers?</t>
  </si>
  <si>
    <t>Do you have access to smart devices, such as tablets or smartphones?</t>
  </si>
  <si>
    <t>Do you have access to a printer (preferably color)?</t>
  </si>
  <si>
    <t>Computer Lab</t>
  </si>
  <si>
    <t>Smart Devices</t>
  </si>
  <si>
    <t>Projector</t>
  </si>
  <si>
    <t>Printer</t>
  </si>
  <si>
    <t>Hobby 1</t>
  </si>
  <si>
    <t>Hobby 2</t>
  </si>
  <si>
    <t>Hobby 3</t>
  </si>
  <si>
    <t>Hobby 4</t>
  </si>
  <si>
    <t>Hobby 5</t>
  </si>
  <si>
    <t>Activity 1</t>
  </si>
  <si>
    <t>Activity 2</t>
  </si>
  <si>
    <t>Sporting equipment</t>
  </si>
  <si>
    <t>List of local music venues</t>
  </si>
  <si>
    <t>Sample music</t>
  </si>
  <si>
    <t>Instruments</t>
  </si>
  <si>
    <t>Playing Sports</t>
  </si>
  <si>
    <t>Playing an Instrument</t>
  </si>
  <si>
    <t>Drawing/Painting</t>
  </si>
  <si>
    <t>Concert ticket stubs</t>
  </si>
  <si>
    <t>Entertainment magazines</t>
  </si>
  <si>
    <t>Pictures of popular TV shows</t>
  </si>
  <si>
    <t>DR: MeetUp.ccom</t>
  </si>
  <si>
    <t>Local schedule of live music</t>
  </si>
  <si>
    <t>DR: Pandora.com</t>
  </si>
  <si>
    <t>Local parks map</t>
  </si>
  <si>
    <t>Neighborhood map</t>
  </si>
  <si>
    <t>Pictures of people playing sports</t>
  </si>
  <si>
    <t>Sports magazines</t>
  </si>
  <si>
    <t>Pictures of music instruments</t>
  </si>
  <si>
    <t>Model clay</t>
  </si>
  <si>
    <t>List of local theaters with current showtimes</t>
  </si>
  <si>
    <t>Pictures of actors</t>
  </si>
  <si>
    <t>List of local public movie screenings</t>
  </si>
  <si>
    <t>DR: Netflix.com</t>
  </si>
  <si>
    <t>DR: IMDB.com</t>
  </si>
  <si>
    <t>TV Guide</t>
  </si>
  <si>
    <t>TV remote</t>
  </si>
  <si>
    <t>DR: Hulu.com</t>
  </si>
  <si>
    <t>Computer/video game cases with covers</t>
  </si>
  <si>
    <t>Screenshots of in-game action</t>
  </si>
  <si>
    <t>Stills from video games</t>
  </si>
  <si>
    <t>DR: Secondlife.com</t>
  </si>
  <si>
    <t>Cooking utensils</t>
  </si>
  <si>
    <t>Cooking magazines</t>
  </si>
  <si>
    <t>Pictures of kitchens</t>
  </si>
  <si>
    <t>What the World Eats</t>
  </si>
  <si>
    <t>MyPlate poster</t>
  </si>
  <si>
    <t>DR: foodnetwork.com</t>
  </si>
  <si>
    <t>Markers, pastels, etc.</t>
  </si>
  <si>
    <t>Art supplies</t>
  </si>
  <si>
    <t>List of local art supply shops</t>
  </si>
  <si>
    <t>List of local galleries/museums</t>
  </si>
  <si>
    <t>Advertisements for hobby stores</t>
  </si>
  <si>
    <t>Gardening tools</t>
  </si>
  <si>
    <t>List of local book stores</t>
  </si>
  <si>
    <t>Pictures of book covers</t>
  </si>
  <si>
    <t>Local newspaper</t>
  </si>
  <si>
    <t>Magazines</t>
  </si>
  <si>
    <t>Pictures of local flora/fauna</t>
  </si>
  <si>
    <t>List of local garden supply stores</t>
  </si>
  <si>
    <t>Seed packets</t>
  </si>
  <si>
    <t>Activity 3</t>
  </si>
  <si>
    <t>Activity Type 1</t>
  </si>
  <si>
    <t>Activity Type 2</t>
  </si>
  <si>
    <t>Activity Type 3</t>
  </si>
  <si>
    <t>Paper</t>
  </si>
  <si>
    <t xml:space="preserve"> </t>
  </si>
  <si>
    <t>Travel board games</t>
  </si>
  <si>
    <t>Playing cards</t>
  </si>
  <si>
    <t>Dice</t>
  </si>
  <si>
    <t>Puzzles</t>
  </si>
  <si>
    <t>Markers</t>
  </si>
  <si>
    <t>Personal white board</t>
  </si>
  <si>
    <t>Fly swatter</t>
  </si>
  <si>
    <t>Timer</t>
  </si>
  <si>
    <t>Are your students comfortable with text?</t>
  </si>
  <si>
    <t>Goal 1</t>
  </si>
  <si>
    <t>Goal 2</t>
  </si>
  <si>
    <t>Goal 3</t>
  </si>
  <si>
    <t>Goal 4</t>
  </si>
  <si>
    <t>Goal 5</t>
  </si>
  <si>
    <t>Situation 1</t>
  </si>
  <si>
    <t>Situation 2</t>
  </si>
  <si>
    <t>Situation 3</t>
  </si>
  <si>
    <t>Situation 4</t>
  </si>
  <si>
    <t>Job 1</t>
  </si>
  <si>
    <t>Job 2</t>
  </si>
  <si>
    <t>Job 3</t>
  </si>
  <si>
    <t>Job 4</t>
  </si>
  <si>
    <t>Service 1</t>
  </si>
  <si>
    <t>Service 2</t>
  </si>
  <si>
    <t>Service 3</t>
  </si>
  <si>
    <t>Service 4</t>
  </si>
  <si>
    <t>Service 5</t>
  </si>
  <si>
    <t>Speakers</t>
  </si>
  <si>
    <t>Student comfort with text</t>
  </si>
  <si>
    <t>To talk to a child's school/teahcer</t>
  </si>
  <si>
    <t>To talk to a doctor/health care worker</t>
  </si>
  <si>
    <t>Job application</t>
  </si>
  <si>
    <t>Job classified ads</t>
  </si>
  <si>
    <t>Public transportation map</t>
  </si>
  <si>
    <t>DR: gcflearnfree.org</t>
  </si>
  <si>
    <t>Sample job review form</t>
  </si>
  <si>
    <t>Workplace photos</t>
  </si>
  <si>
    <t>Used/old cell phone</t>
  </si>
  <si>
    <t>Sample student report card</t>
  </si>
  <si>
    <t>Sample notes home from teachers</t>
  </si>
  <si>
    <t>Local school supply lists</t>
  </si>
  <si>
    <t>Local school calendar</t>
  </si>
  <si>
    <t>DR: http://www.nyc.gov/html/weareny/html/home/home.shtml</t>
  </si>
  <si>
    <t>Hospital intake forms</t>
  </si>
  <si>
    <t>Medicine bottle/packages</t>
  </si>
  <si>
    <t>Pictures of common medical equipment</t>
  </si>
  <si>
    <t>List of local vocational training programs</t>
  </si>
  <si>
    <t>Restaurant menus</t>
  </si>
  <si>
    <t>Pictures of food</t>
  </si>
  <si>
    <t>Pictures of drinks</t>
  </si>
  <si>
    <t>Empty alcohol bottles</t>
  </si>
  <si>
    <t>Meal receipt</t>
  </si>
  <si>
    <t>Immigrant services directory</t>
  </si>
  <si>
    <t>Pictures of popular figures in U.S. history</t>
  </si>
  <si>
    <t>American flag</t>
  </si>
  <si>
    <t>Citizenship application (Form N-400)</t>
  </si>
  <si>
    <t>City map</t>
  </si>
  <si>
    <t>Local publications</t>
  </si>
  <si>
    <t>Sample work schedule</t>
  </si>
  <si>
    <t>Calendar</t>
  </si>
  <si>
    <t>Pay stub</t>
  </si>
  <si>
    <t>DR: maps.google.com</t>
  </si>
  <si>
    <t>What are your students top 5 goals for learning English?</t>
  </si>
  <si>
    <t>Children's books</t>
  </si>
  <si>
    <t>Popular children's games</t>
  </si>
  <si>
    <t>Children's toys</t>
  </si>
  <si>
    <t>Grocery store flyer</t>
  </si>
  <si>
    <t>Pictures of furniture</t>
  </si>
  <si>
    <t>Apartment application</t>
  </si>
  <si>
    <t>Pictures of family members</t>
  </si>
  <si>
    <t>Holiday cards</t>
  </si>
  <si>
    <t>DR: skype.com</t>
  </si>
  <si>
    <t>School calendar</t>
  </si>
  <si>
    <t>Flyers for school events</t>
  </si>
  <si>
    <t>At work</t>
  </si>
  <si>
    <t>Clock with moveable hands</t>
  </si>
  <si>
    <t>Restaurant bill</t>
  </si>
  <si>
    <t>Play money</t>
  </si>
  <si>
    <t>Public transportation schedule</t>
  </si>
  <si>
    <t>Grocery store map</t>
  </si>
  <si>
    <t>Grocery receipt</t>
  </si>
  <si>
    <t>Utility bill</t>
  </si>
  <si>
    <t>Family pictures</t>
  </si>
  <si>
    <t>Resume</t>
  </si>
  <si>
    <t>Letter of Recommendation</t>
  </si>
  <si>
    <t>What types of jobs do your students have?</t>
  </si>
  <si>
    <t>Nanny/childcare worker</t>
  </si>
  <si>
    <t>Restaurant worker</t>
  </si>
  <si>
    <t>Construction</t>
  </si>
  <si>
    <t>Lawn service</t>
  </si>
  <si>
    <t>Mechanic/car-related</t>
  </si>
  <si>
    <t>Cleaning/janitorial</t>
  </si>
  <si>
    <t>Advertisements for infant/toddler stores</t>
  </si>
  <si>
    <t>Pictures of common infant/toddler furniture</t>
  </si>
  <si>
    <t>First aid items</t>
  </si>
  <si>
    <t>Menu</t>
  </si>
  <si>
    <t>Dishes</t>
  </si>
  <si>
    <t>Cleaning supplies</t>
  </si>
  <si>
    <t>Pay Stub</t>
  </si>
  <si>
    <t>Work Schedule</t>
  </si>
  <si>
    <t>Tools</t>
  </si>
  <si>
    <t>Work gloves</t>
  </si>
  <si>
    <t>Hard hat</t>
  </si>
  <si>
    <t>Gardening gloves</t>
  </si>
  <si>
    <t>Advertisements for local auto parts stores</t>
  </si>
  <si>
    <t>Car magazines</t>
  </si>
  <si>
    <t>Cleaning gloves</t>
  </si>
  <si>
    <t>Phone</t>
  </si>
  <si>
    <t>Message pad</t>
  </si>
  <si>
    <t>Office supplies</t>
  </si>
  <si>
    <t>Medicine bottles</t>
  </si>
  <si>
    <t>Thermometer</t>
  </si>
  <si>
    <t>Gloves</t>
  </si>
  <si>
    <t>Which types of community services are within one mile of your class?</t>
  </si>
  <si>
    <t>One-Stop Career Center</t>
  </si>
  <si>
    <t>Public library card application</t>
  </si>
  <si>
    <t>Public library system map</t>
  </si>
  <si>
    <t>Book</t>
  </si>
  <si>
    <t>Book on tape</t>
  </si>
  <si>
    <t>DVD</t>
  </si>
  <si>
    <t>DR: local library's online reservation page</t>
  </si>
  <si>
    <t>Park brochure</t>
  </si>
  <si>
    <t>DR: local public parks page</t>
  </si>
  <si>
    <t>Canned goods</t>
  </si>
  <si>
    <t>Pictures of garden pests</t>
  </si>
  <si>
    <t>Medicine bottles/packages</t>
  </si>
  <si>
    <t>Event calendar</t>
  </si>
  <si>
    <t>Exercise class schedule</t>
  </si>
  <si>
    <t>Sample resume</t>
  </si>
  <si>
    <t>Local social services directory</t>
  </si>
  <si>
    <t>DR: http://www.211.org/</t>
  </si>
  <si>
    <t>Lawn Care Tools</t>
  </si>
  <si>
    <t>List</t>
  </si>
  <si>
    <t>-</t>
  </si>
  <si>
    <t>Full List of Activity Realia</t>
  </si>
  <si>
    <t>Combined List</t>
  </si>
  <si>
    <t>Full List of Hobby Realia</t>
  </si>
  <si>
    <t>Full List of Goal Realia</t>
  </si>
  <si>
    <t>Location 1</t>
  </si>
  <si>
    <t>Location 2</t>
  </si>
  <si>
    <t>Location 3</t>
  </si>
  <si>
    <t>Location 4</t>
  </si>
  <si>
    <t>Full List of English Use Location Realia</t>
  </si>
  <si>
    <t>Full List of Community Services Realia</t>
  </si>
  <si>
    <t>Full List of Job Realia</t>
  </si>
  <si>
    <t>Realia List</t>
  </si>
  <si>
    <t>Do you have access to a computer speakers?</t>
  </si>
  <si>
    <t>Do you have access to a computer projector?</t>
  </si>
  <si>
    <t>Do you have access to a printer?</t>
  </si>
  <si>
    <t>Master List of Realia</t>
  </si>
  <si>
    <t>List/Pictures of top 10 local employers</t>
  </si>
  <si>
    <t>List/Pictures of top 10 local industries</t>
  </si>
  <si>
    <t>Pictures of area street signs</t>
  </si>
  <si>
    <t>Pictures of traffic symbols and signs</t>
  </si>
  <si>
    <t>Pictures of cars</t>
  </si>
  <si>
    <t>Advertisements for local auto shops</t>
  </si>
  <si>
    <t>List of local bike shops</t>
  </si>
  <si>
    <t>Lawn implements</t>
  </si>
  <si>
    <t>DR: foodnetwork.om</t>
  </si>
  <si>
    <t>DR: Amazon.com</t>
  </si>
  <si>
    <t>Realia</t>
  </si>
  <si>
    <t>Master Questions 1-6</t>
  </si>
  <si>
    <t>Master Questions 7-12</t>
  </si>
  <si>
    <t>App: Educreations (iOS)</t>
  </si>
  <si>
    <t>App: Brushes 3 (iOS)</t>
  </si>
  <si>
    <t>App: US Citizenship Test Trainer (Android)</t>
  </si>
  <si>
    <t>App: Free US Citizenship Test (iOS)</t>
  </si>
  <si>
    <t>App: Educreations (ios)</t>
  </si>
  <si>
    <t>App: Brushes 3 (ios)</t>
  </si>
  <si>
    <t>Compiled list ?1-6</t>
  </si>
  <si>
    <t>Compiled list ?7-12</t>
  </si>
  <si>
    <t>Removal of duplicates</t>
  </si>
  <si>
    <t>MASTER REALIA LIST</t>
  </si>
  <si>
    <t>Directions for completing the Toolkit Creator Assessment:</t>
  </si>
  <si>
    <t>Click on the drop down arrow and you be given a number of responses to select from.</t>
  </si>
  <si>
    <t>Select the answers that are most appropriate for your students.</t>
  </si>
  <si>
    <t>Once you've answered all the questions, click on the Master List tab below to see a generated list of realia suggestions for your classroom.</t>
  </si>
  <si>
    <t>To see the lists of realia specific to each individual question, select the corresponding tab below.</t>
  </si>
  <si>
    <t>Complete the Teacher Reflection questionaire to reflect on additional realia not included in this assessment that may be appropriate for your class.</t>
  </si>
  <si>
    <t>To fill in your answers, click on each of the colored answer boxes below, and a drop down arrow will appear.</t>
  </si>
  <si>
    <t xml:space="preserve">Do you have access to a projector?            </t>
  </si>
  <si>
    <t>1.</t>
  </si>
  <si>
    <t>12.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</si>
  <si>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</si>
  <si>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</si>
  <si>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</si>
  <si>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</si>
  <si>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</si>
  <si>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</si>
  <si>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</si>
  <si>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</si>
  <si>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</si>
  <si>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</si>
  <si>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Answer questions 1-6 below with your classroom in mind.</t>
  </si>
  <si>
    <t>OPTIONAL: Comlete any of the questions 7-11 to indicate limitations you have based on access to to technology, then go to the correspoinding tab to see a list of realia for your classroom.</t>
  </si>
  <si>
    <t>OPTIONAL: Comlete any of the questions 12 if you have students who aren't comfortable with text, then go to the correspoinding tab to see a list of realia for your students.</t>
  </si>
  <si>
    <t xml:space="preserve">OPTIONAL QUESTIONS BELOW: </t>
  </si>
  <si>
    <t>Comlete any of the questions 7-11 to indicate limitations you have based on access to to technology, then go to the correspoinding tab to see a list of realia for your classroom.</t>
  </si>
  <si>
    <t>Comlete any of the questions 12 if you have students who aren't comfortable with text, then go to the correspoinding tab to see a list of realia for your students.</t>
  </si>
  <si>
    <t>or follow the instructions below:</t>
  </si>
  <si>
    <t>To view how to use the toolikit creator assessment via video, go to</t>
  </si>
  <si>
    <t>http://screencast.com/t/xtPP6KE4t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</si>
</sst>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Neutraface 2 Text Book"/>
      <family val="2"/>
    </font>
    <font>
      <sz val="11"/>
      <color theme="1"/>
      <name val="Neutraface 2 Text Book"/>
      <family val="2"/>
    </font>
    <font>
      <sz val="11"/>
      <color theme="0" tint="-0.34998626667073579"/>
      <name val="Neutraface 2 Text Book"/>
      <family val="2"/>
    </font>
    <font>
      <sz val="11"/>
      <name val="Neutraface 2 Text Book"/>
      <family val="2"/>
    </font>
    <font>
      <b/>
      <sz val="12"/>
      <color theme="1"/>
      <name val="Neutraface 2 Text Book"/>
      <family val="2"/>
    </font>
    <font>
      <b/>
      <sz val="11"/>
      <color theme="0" tint="-0.34998626667073579"/>
      <name val="Neutraface 2 Text Book"/>
      <family val="2"/>
    </font>
    <font>
      <b/>
      <u/>
      <sz val="12"/>
      <name val="Neutraface 2 Text Book"/>
      <family val="2"/>
    </font>
    <font>
      <b/>
      <u/>
      <sz val="11"/>
      <color theme="0" tint="-0.34998626667073579"/>
      <name val="Neutraface 2 Text Book"/>
      <family val="2"/>
    </font>
    <font>
      <b/>
      <u/>
      <sz val="12"/>
      <color theme="1"/>
      <name val="Neutraface 2 Text Book"/>
      <family val="2"/>
    </font>
    <font>
      <i/>
      <sz val="11"/>
      <color theme="0" tint="-0.34998626667073579"/>
      <name val="Neutraface 2 Text Book"/>
      <family val="2"/>
    </font>
    <font>
      <sz val="11"/>
      <color rgb="FF000000"/>
      <name val="Neutraface 2 Text Book"/>
      <family val="2"/>
    </font>
    <font>
      <b/>
      <sz val="11"/>
      <color theme="0" tint="-0.499984740745262"/>
      <name val="Neutraface 2 Text Book"/>
      <family val="2"/>
    </font>
    <font>
      <sz val="11"/>
      <color theme="0" tint="-0.499984740745262"/>
      <name val="Neutraface 2 Text Book"/>
      <family val="2"/>
    </font>
    <font>
      <b/>
      <sz val="12"/>
      <color rgb="FF6D6D6D"/>
      <name val="Neutraface 2 Text Book"/>
      <family val="2"/>
    </font>
    <font>
      <b/>
      <sz val="11"/>
      <color rgb="FF6D6D6D"/>
      <name val="Neutraface 2 Text Book"/>
      <family val="2"/>
    </font>
    <font>
      <sz val="11"/>
      <color rgb="FF6D6D6D"/>
      <name val="Neutraface 2 Text Book"/>
      <family val="2"/>
    </font>
    <font>
      <b/>
      <sz val="12"/>
      <color theme="0" tint="-0.499984740745262"/>
      <name val="Neutraface 2 Text Book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1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10" fillId="0" borderId="0" xfId="0" applyFont="1"/>
    <xf numFmtId="0" fontId="2" fillId="0" borderId="5" xfId="0" applyFont="1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Fill="1"/>
    <xf numFmtId="0" fontId="9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3" fillId="3" borderId="0" xfId="0" applyFont="1" applyFill="1"/>
    <xf numFmtId="0" fontId="13" fillId="3" borderId="0" xfId="0" applyFont="1" applyFill="1" applyAlignment="1">
      <alignment horizontal="left" vertical="top"/>
    </xf>
    <xf numFmtId="0" fontId="12" fillId="3" borderId="0" xfId="0" applyFont="1" applyFill="1" applyAlignment="1">
      <alignment wrapText="1"/>
    </xf>
    <xf numFmtId="0" fontId="13" fillId="3" borderId="8" xfId="0" applyFont="1" applyFill="1" applyBorder="1"/>
    <xf numFmtId="0" fontId="13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 wrapText="1"/>
    </xf>
    <xf numFmtId="0" fontId="16" fillId="3" borderId="0" xfId="0" applyFont="1" applyFill="1"/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left" vertical="top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1" fontId="1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wrapText="1"/>
    </xf>
    <xf numFmtId="0" fontId="2" fillId="3" borderId="11" xfId="0" applyFont="1" applyFill="1" applyBorder="1"/>
    <xf numFmtId="0" fontId="2" fillId="3" borderId="8" xfId="0" applyFont="1" applyFill="1" applyBorder="1"/>
    <xf numFmtId="1" fontId="1" fillId="3" borderId="8" xfId="0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wrapText="1"/>
    </xf>
    <xf numFmtId="0" fontId="3" fillId="3" borderId="8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1" fontId="1" fillId="3" borderId="12" xfId="0" applyNumberFormat="1" applyFont="1" applyFill="1" applyBorder="1" applyAlignment="1">
      <alignment horizontal="right" vertical="top"/>
    </xf>
    <xf numFmtId="0" fontId="5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13" fillId="3" borderId="10" xfId="0" applyFont="1" applyFill="1" applyBorder="1"/>
    <xf numFmtId="0" fontId="13" fillId="3" borderId="0" xfId="0" applyFont="1" applyFill="1" applyBorder="1"/>
    <xf numFmtId="1" fontId="12" fillId="3" borderId="0" xfId="0" applyNumberFormat="1" applyFont="1" applyFill="1" applyBorder="1" applyAlignment="1">
      <alignment horizontal="right" vertical="top"/>
    </xf>
    <xf numFmtId="0" fontId="17" fillId="3" borderId="0" xfId="0" applyFont="1" applyFill="1" applyBorder="1" applyAlignment="1">
      <alignment wrapText="1"/>
    </xf>
    <xf numFmtId="0" fontId="1" fillId="3" borderId="10" xfId="0" applyFont="1" applyFill="1" applyBorder="1"/>
    <xf numFmtId="0" fontId="1" fillId="3" borderId="0" xfId="0" applyFont="1" applyFill="1" applyBorder="1"/>
    <xf numFmtId="0" fontId="6" fillId="3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18" fillId="3" borderId="0" xfId="1" applyFill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D6D6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creencast.com/t/xtPP6KE4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M109"/>
  <sheetViews>
    <sheetView tabSelected="1" zoomScaleNormal="100" workbookViewId="0">
      <selection activeCell="H21" sqref="H21"/>
    </sheetView>
  </sheetViews>
  <sheetFormatPr defaultRowHeight="15"/>
  <cols>
    <col min="1" max="1" width="2.28515625" style="2" customWidth="1"/>
    <col min="2" max="2" width="2.42578125" style="2" customWidth="1"/>
    <col min="3" max="3" width="3.140625" style="2" customWidth="1"/>
    <col min="4" max="4" width="6.28515625" style="72" customWidth="1"/>
    <col min="5" max="5" width="39.5703125" style="14" customWidth="1"/>
    <col min="6" max="6" width="0.42578125" style="2" hidden="1" customWidth="1"/>
    <col min="7" max="11" width="29.7109375" style="2" customWidth="1"/>
    <col min="12" max="12" width="9.140625" style="2"/>
    <col min="13" max="19" width="9.140625" style="2" customWidth="1"/>
    <col min="20" max="16384" width="9.140625" style="2"/>
  </cols>
  <sheetData>
    <row r="1" spans="2:5" s="58" customFormat="1">
      <c r="D1" s="56"/>
      <c r="E1" s="60"/>
    </row>
    <row r="2" spans="2:5" s="68" customFormat="1" ht="15.75">
      <c r="B2" s="65" t="s">
        <v>303</v>
      </c>
      <c r="C2" s="66"/>
      <c r="D2" s="66"/>
      <c r="E2" s="67"/>
    </row>
    <row r="3" spans="2:5" s="68" customFormat="1" ht="15.75">
      <c r="B3" s="65"/>
      <c r="C3" s="70" t="s">
        <v>330</v>
      </c>
      <c r="D3" s="66"/>
      <c r="E3" s="67"/>
    </row>
    <row r="4" spans="2:5" s="68" customFormat="1" ht="15.75">
      <c r="B4" s="65"/>
      <c r="C4" s="111" t="s">
        <v>331</v>
      </c>
      <c r="D4" s="111"/>
      <c r="E4" s="111"/>
    </row>
    <row r="5" spans="2:5" s="68" customFormat="1" ht="15.75">
      <c r="B5" s="65"/>
      <c r="C5" s="70" t="s">
        <v>329</v>
      </c>
      <c r="D5" s="66"/>
      <c r="E5" s="67"/>
    </row>
    <row r="6" spans="2:5" s="68" customFormat="1">
      <c r="C6" s="69">
        <v>1</v>
      </c>
      <c r="D6" s="70" t="s">
        <v>323</v>
      </c>
      <c r="E6" s="67"/>
    </row>
    <row r="7" spans="2:5" s="68" customFormat="1">
      <c r="B7" s="66"/>
      <c r="C7" s="69">
        <v>2</v>
      </c>
      <c r="D7" s="70" t="s">
        <v>309</v>
      </c>
      <c r="E7" s="67"/>
    </row>
    <row r="8" spans="2:5" s="68" customFormat="1">
      <c r="C8" s="69">
        <v>3</v>
      </c>
      <c r="D8" s="70" t="s">
        <v>304</v>
      </c>
      <c r="E8" s="67"/>
    </row>
    <row r="9" spans="2:5" s="68" customFormat="1">
      <c r="C9" s="69">
        <v>4</v>
      </c>
      <c r="D9" s="70" t="s">
        <v>305</v>
      </c>
      <c r="E9" s="67"/>
    </row>
    <row r="10" spans="2:5" s="68" customFormat="1">
      <c r="C10" s="69">
        <v>5</v>
      </c>
      <c r="D10" s="70" t="s">
        <v>306</v>
      </c>
      <c r="E10" s="67"/>
    </row>
    <row r="11" spans="2:5" s="68" customFormat="1">
      <c r="C11" s="69">
        <v>6</v>
      </c>
      <c r="D11" s="70" t="s">
        <v>307</v>
      </c>
      <c r="E11" s="67"/>
    </row>
    <row r="12" spans="2:5" s="68" customFormat="1">
      <c r="C12" s="69">
        <v>7</v>
      </c>
      <c r="D12" s="70" t="s">
        <v>308</v>
      </c>
      <c r="E12" s="67"/>
    </row>
    <row r="13" spans="2:5" s="68" customFormat="1">
      <c r="C13" s="69"/>
      <c r="D13" s="70"/>
      <c r="E13" s="67"/>
    </row>
    <row r="14" spans="2:5" s="58" customFormat="1">
      <c r="C14" s="69">
        <v>8</v>
      </c>
      <c r="D14" s="59" t="s">
        <v>324</v>
      </c>
      <c r="E14" s="57"/>
    </row>
    <row r="15" spans="2:5" s="58" customFormat="1">
      <c r="C15" s="69">
        <v>9</v>
      </c>
      <c r="D15" s="59" t="s">
        <v>325</v>
      </c>
      <c r="E15" s="57"/>
    </row>
    <row r="16" spans="2:5" s="61" customFormat="1" ht="15.75" thickBot="1">
      <c r="C16" s="62"/>
      <c r="D16" s="63"/>
      <c r="E16" s="64"/>
    </row>
    <row r="17" spans="4:11">
      <c r="E17" s="13"/>
    </row>
    <row r="18" spans="4:11">
      <c r="E18" s="13"/>
    </row>
    <row r="20" spans="4:11" ht="15.75" thickBot="1">
      <c r="F20" s="3"/>
      <c r="G20" s="4" t="s">
        <v>67</v>
      </c>
      <c r="H20" s="4" t="s">
        <v>68</v>
      </c>
      <c r="I20" s="4" t="s">
        <v>69</v>
      </c>
      <c r="J20" s="4" t="s">
        <v>70</v>
      </c>
      <c r="K20" s="4" t="s">
        <v>71</v>
      </c>
    </row>
    <row r="21" spans="4:11" ht="32.25" thickBot="1">
      <c r="D21" s="76" t="s">
        <v>311</v>
      </c>
      <c r="E21" s="71" t="s">
        <v>17</v>
      </c>
      <c r="F21" s="3" t="s">
        <v>1</v>
      </c>
      <c r="G21" s="105" t="s">
        <v>2</v>
      </c>
      <c r="H21" s="105" t="s">
        <v>2</v>
      </c>
      <c r="I21" s="105" t="s">
        <v>8</v>
      </c>
      <c r="J21" s="105" t="s">
        <v>3</v>
      </c>
      <c r="K21" s="105" t="s">
        <v>2</v>
      </c>
    </row>
    <row r="22" spans="4:11" ht="15.75">
      <c r="D22" s="75"/>
      <c r="E22" s="15"/>
      <c r="F22" s="3" t="s">
        <v>5</v>
      </c>
    </row>
    <row r="23" spans="4:11" ht="15.75" hidden="1">
      <c r="D23" s="75"/>
      <c r="E23" s="15"/>
      <c r="F23" s="3" t="s">
        <v>6</v>
      </c>
    </row>
    <row r="24" spans="4:11" ht="15.75" hidden="1">
      <c r="D24" s="75"/>
      <c r="E24" s="15"/>
      <c r="F24" s="3" t="s">
        <v>7</v>
      </c>
      <c r="G24" s="1"/>
    </row>
    <row r="25" spans="4:11" ht="15.75" hidden="1">
      <c r="D25" s="75"/>
      <c r="E25" s="15"/>
      <c r="F25" s="3" t="s">
        <v>8</v>
      </c>
    </row>
    <row r="26" spans="4:11" ht="15.75" hidden="1">
      <c r="D26" s="75"/>
      <c r="E26" s="15"/>
      <c r="F26" s="3" t="s">
        <v>9</v>
      </c>
    </row>
    <row r="27" spans="4:11" ht="15.75" hidden="1">
      <c r="D27" s="75"/>
      <c r="E27" s="15"/>
      <c r="F27" s="3" t="s">
        <v>2</v>
      </c>
    </row>
    <row r="28" spans="4:11" ht="15.75" hidden="1">
      <c r="D28" s="75"/>
      <c r="E28" s="15"/>
      <c r="F28" s="3" t="s">
        <v>10</v>
      </c>
    </row>
    <row r="29" spans="4:11" ht="15.75" hidden="1">
      <c r="D29" s="75"/>
      <c r="E29" s="15"/>
      <c r="F29" s="3" t="s">
        <v>4</v>
      </c>
    </row>
    <row r="30" spans="4:11" ht="15.75">
      <c r="D30" s="75"/>
      <c r="E30" s="15"/>
      <c r="F30" s="3" t="s">
        <v>3</v>
      </c>
    </row>
    <row r="31" spans="4:11" ht="16.5" thickBot="1">
      <c r="D31" s="75"/>
      <c r="E31" s="15"/>
      <c r="F31" s="3"/>
      <c r="G31" s="5" t="s">
        <v>72</v>
      </c>
      <c r="H31" s="5" t="s">
        <v>73</v>
      </c>
      <c r="I31" s="5" t="s">
        <v>124</v>
      </c>
    </row>
    <row r="32" spans="4:11" ht="32.25" thickBot="1">
      <c r="D32" s="76" t="s">
        <v>313</v>
      </c>
      <c r="E32" s="15" t="s">
        <v>11</v>
      </c>
      <c r="F32" s="3" t="s">
        <v>12</v>
      </c>
      <c r="G32" s="106" t="s">
        <v>13</v>
      </c>
      <c r="H32" s="105" t="s">
        <v>13</v>
      </c>
      <c r="I32" s="105" t="s">
        <v>16</v>
      </c>
      <c r="J32" s="6"/>
    </row>
    <row r="33" spans="4:12" ht="15.75">
      <c r="D33" s="75"/>
      <c r="E33" s="15"/>
      <c r="F33" s="3" t="s">
        <v>13</v>
      </c>
    </row>
    <row r="34" spans="4:12" ht="15.75" hidden="1">
      <c r="D34" s="75"/>
      <c r="E34" s="15"/>
      <c r="F34" s="3" t="s">
        <v>14</v>
      </c>
    </row>
    <row r="35" spans="4:12" ht="15.75" hidden="1">
      <c r="D35" s="75"/>
      <c r="E35" s="15"/>
      <c r="F35" s="3" t="s">
        <v>15</v>
      </c>
    </row>
    <row r="36" spans="4:12" ht="15.75">
      <c r="D36" s="75"/>
      <c r="E36" s="15"/>
      <c r="F36" s="3" t="s">
        <v>16</v>
      </c>
    </row>
    <row r="37" spans="4:12" ht="16.5" thickBot="1">
      <c r="D37" s="75"/>
      <c r="E37" s="15"/>
      <c r="F37" s="3"/>
      <c r="G37" s="5" t="s">
        <v>139</v>
      </c>
      <c r="H37" s="5" t="s">
        <v>140</v>
      </c>
      <c r="I37" s="5" t="s">
        <v>141</v>
      </c>
      <c r="J37" s="5" t="s">
        <v>142</v>
      </c>
      <c r="K37" s="5" t="s">
        <v>143</v>
      </c>
    </row>
    <row r="38" spans="4:12" ht="32.25" thickBot="1">
      <c r="D38" s="76" t="s">
        <v>314</v>
      </c>
      <c r="E38" s="15" t="s">
        <v>18</v>
      </c>
      <c r="F38" s="3" t="s">
        <v>19</v>
      </c>
      <c r="G38" s="106" t="s">
        <v>19</v>
      </c>
      <c r="H38" s="105" t="s">
        <v>21</v>
      </c>
      <c r="I38" s="107" t="s">
        <v>22</v>
      </c>
      <c r="J38" s="105" t="s">
        <v>25</v>
      </c>
      <c r="K38" s="108" t="s">
        <v>28</v>
      </c>
    </row>
    <row r="39" spans="4:12" ht="15.75">
      <c r="D39" s="75"/>
      <c r="E39" s="15"/>
      <c r="F39" s="3" t="s">
        <v>20</v>
      </c>
    </row>
    <row r="40" spans="4:12" ht="15.75" hidden="1">
      <c r="D40" s="75"/>
      <c r="E40" s="15"/>
      <c r="F40" s="3" t="s">
        <v>21</v>
      </c>
    </row>
    <row r="41" spans="4:12" ht="15.75" hidden="1">
      <c r="D41" s="75"/>
      <c r="E41" s="15"/>
      <c r="F41" s="3" t="s">
        <v>22</v>
      </c>
    </row>
    <row r="42" spans="4:12" ht="15.75" hidden="1">
      <c r="D42" s="75"/>
      <c r="E42" s="15"/>
      <c r="F42" s="3" t="s">
        <v>23</v>
      </c>
    </row>
    <row r="43" spans="4:12" ht="15.75" hidden="1">
      <c r="D43" s="75"/>
      <c r="E43" s="15"/>
      <c r="F43" s="3" t="s">
        <v>24</v>
      </c>
    </row>
    <row r="44" spans="4:12" ht="15.75" hidden="1">
      <c r="D44" s="75"/>
      <c r="E44" s="15"/>
      <c r="F44" s="3" t="s">
        <v>25</v>
      </c>
    </row>
    <row r="45" spans="4:12" ht="15.75" hidden="1">
      <c r="D45" s="75"/>
      <c r="E45" s="15"/>
      <c r="F45" s="3" t="s">
        <v>26</v>
      </c>
    </row>
    <row r="46" spans="4:12" ht="15.75" hidden="1">
      <c r="D46" s="75"/>
      <c r="E46" s="15"/>
      <c r="F46" s="3" t="s">
        <v>27</v>
      </c>
    </row>
    <row r="47" spans="4:12" ht="15.75">
      <c r="D47" s="75"/>
      <c r="E47" s="15"/>
      <c r="F47" s="3" t="s">
        <v>28</v>
      </c>
      <c r="K47" s="7"/>
      <c r="L47" s="7"/>
    </row>
    <row r="48" spans="4:12" ht="16.5" thickBot="1">
      <c r="D48" s="75"/>
      <c r="E48" s="15"/>
      <c r="F48" s="3"/>
      <c r="G48" s="8" t="s">
        <v>144</v>
      </c>
      <c r="H48" s="8" t="s">
        <v>145</v>
      </c>
      <c r="I48" s="8" t="s">
        <v>146</v>
      </c>
      <c r="J48" s="8" t="s">
        <v>147</v>
      </c>
      <c r="K48" s="9"/>
      <c r="L48" s="7"/>
    </row>
    <row r="49" spans="4:13" ht="32.25" thickBot="1">
      <c r="D49" s="76" t="s">
        <v>315</v>
      </c>
      <c r="E49" s="15" t="s">
        <v>31</v>
      </c>
      <c r="F49" s="3" t="s">
        <v>32</v>
      </c>
      <c r="G49" s="109" t="s">
        <v>37</v>
      </c>
      <c r="H49" s="110" t="s">
        <v>38</v>
      </c>
      <c r="I49" s="109" t="s">
        <v>39</v>
      </c>
      <c r="J49" s="110" t="s">
        <v>40</v>
      </c>
      <c r="K49" s="10"/>
      <c r="L49" s="7"/>
    </row>
    <row r="50" spans="4:13" ht="15.75">
      <c r="D50" s="75"/>
      <c r="E50" s="15"/>
      <c r="F50" s="3" t="s">
        <v>33</v>
      </c>
      <c r="K50" s="7"/>
      <c r="L50" s="7"/>
    </row>
    <row r="51" spans="4:13" ht="15.75" hidden="1">
      <c r="D51" s="75"/>
      <c r="E51" s="15"/>
      <c r="F51" s="3" t="s">
        <v>34</v>
      </c>
      <c r="K51" s="7"/>
      <c r="L51" s="7"/>
    </row>
    <row r="52" spans="4:13" ht="15.75" hidden="1">
      <c r="D52" s="75"/>
      <c r="E52" s="15"/>
      <c r="F52" s="3" t="s">
        <v>35</v>
      </c>
      <c r="K52" s="7"/>
      <c r="L52" s="7"/>
    </row>
    <row r="53" spans="4:13" ht="15.75" hidden="1">
      <c r="D53" s="75"/>
      <c r="E53" s="15"/>
      <c r="F53" s="3" t="s">
        <v>36</v>
      </c>
      <c r="G53" s="6"/>
      <c r="H53" s="6"/>
      <c r="I53" s="6"/>
    </row>
    <row r="54" spans="4:13" ht="15.75" hidden="1">
      <c r="D54" s="75"/>
      <c r="E54" s="15"/>
      <c r="F54" s="3" t="s">
        <v>37</v>
      </c>
    </row>
    <row r="55" spans="4:13" ht="15.75" hidden="1">
      <c r="D55" s="75"/>
      <c r="E55" s="15"/>
      <c r="F55" s="3" t="s">
        <v>38</v>
      </c>
    </row>
    <row r="56" spans="4:13" ht="15.75" hidden="1">
      <c r="D56" s="75"/>
      <c r="E56" s="15"/>
      <c r="F56" s="3" t="s">
        <v>39</v>
      </c>
    </row>
    <row r="57" spans="4:13" ht="15.75">
      <c r="D57" s="75"/>
      <c r="E57" s="15"/>
      <c r="F57" s="3" t="s">
        <v>40</v>
      </c>
      <c r="K57" s="7"/>
      <c r="L57" s="7"/>
      <c r="M57" s="7"/>
    </row>
    <row r="58" spans="4:13" ht="16.5" thickBot="1">
      <c r="D58" s="75"/>
      <c r="E58" s="15"/>
      <c r="F58" s="3"/>
      <c r="G58" s="4" t="s">
        <v>148</v>
      </c>
      <c r="H58" s="4" t="s">
        <v>149</v>
      </c>
      <c r="I58" s="4" t="s">
        <v>150</v>
      </c>
      <c r="J58" s="4" t="s">
        <v>151</v>
      </c>
      <c r="K58" s="11"/>
      <c r="L58" s="7"/>
      <c r="M58" s="7"/>
    </row>
    <row r="59" spans="4:13" ht="32.25" thickBot="1">
      <c r="D59" s="76" t="s">
        <v>316</v>
      </c>
      <c r="E59" s="15" t="s">
        <v>41</v>
      </c>
      <c r="F59" s="3" t="s">
        <v>42</v>
      </c>
      <c r="G59" s="105" t="s">
        <v>44</v>
      </c>
      <c r="H59" s="107" t="s">
        <v>43</v>
      </c>
      <c r="I59" s="105" t="s">
        <v>46</v>
      </c>
      <c r="J59" s="105" t="s">
        <v>48</v>
      </c>
      <c r="K59" s="7"/>
      <c r="L59" s="7"/>
      <c r="M59" s="7"/>
    </row>
    <row r="60" spans="4:13" ht="15.75">
      <c r="D60" s="75"/>
      <c r="E60" s="15"/>
      <c r="F60" s="3" t="s">
        <v>217</v>
      </c>
      <c r="K60" s="7"/>
      <c r="L60" s="7"/>
      <c r="M60" s="7"/>
    </row>
    <row r="61" spans="4:13" ht="15.75" hidden="1">
      <c r="D61" s="75"/>
      <c r="E61" s="15"/>
      <c r="F61" s="3" t="s">
        <v>43</v>
      </c>
      <c r="K61" s="7"/>
      <c r="L61" s="7"/>
      <c r="M61" s="7"/>
    </row>
    <row r="62" spans="4:13" ht="15.75" hidden="1">
      <c r="D62" s="75"/>
      <c r="E62" s="15"/>
      <c r="F62" s="3" t="s">
        <v>44</v>
      </c>
    </row>
    <row r="63" spans="4:13" ht="15.75" hidden="1">
      <c r="D63" s="75"/>
      <c r="E63" s="15"/>
      <c r="F63" s="3" t="s">
        <v>45</v>
      </c>
    </row>
    <row r="64" spans="4:13" ht="15.75" hidden="1">
      <c r="D64" s="75"/>
      <c r="E64" s="15"/>
      <c r="F64" s="3" t="s">
        <v>46</v>
      </c>
    </row>
    <row r="65" spans="1:11" ht="15.75" hidden="1">
      <c r="D65" s="75"/>
      <c r="E65" s="15"/>
      <c r="F65" s="3" t="s">
        <v>47</v>
      </c>
    </row>
    <row r="66" spans="1:11" ht="15.75">
      <c r="D66" s="75"/>
      <c r="E66" s="15"/>
      <c r="F66" s="3" t="s">
        <v>48</v>
      </c>
    </row>
    <row r="67" spans="1:11" ht="16.5" thickBot="1">
      <c r="D67" s="75"/>
      <c r="E67" s="15"/>
      <c r="F67" s="3"/>
      <c r="G67" s="5" t="s">
        <v>152</v>
      </c>
      <c r="H67" s="5" t="s">
        <v>153</v>
      </c>
      <c r="I67" s="5" t="s">
        <v>154</v>
      </c>
      <c r="J67" s="5" t="s">
        <v>155</v>
      </c>
      <c r="K67" s="5" t="s">
        <v>156</v>
      </c>
    </row>
    <row r="68" spans="1:11" ht="34.5" customHeight="1" thickBot="1">
      <c r="D68" s="76" t="s">
        <v>317</v>
      </c>
      <c r="E68" s="73" t="s">
        <v>243</v>
      </c>
      <c r="F68" s="3" t="s">
        <v>49</v>
      </c>
      <c r="G68" s="106" t="s">
        <v>54</v>
      </c>
      <c r="H68" s="105" t="s">
        <v>51</v>
      </c>
      <c r="I68" s="108" t="s">
        <v>53</v>
      </c>
      <c r="J68" s="108" t="s">
        <v>50</v>
      </c>
      <c r="K68" s="108" t="s">
        <v>58</v>
      </c>
    </row>
    <row r="69" spans="1:11" ht="15.75">
      <c r="D69" s="75"/>
      <c r="E69" s="15"/>
      <c r="F69" s="3" t="s">
        <v>50</v>
      </c>
    </row>
    <row r="70" spans="1:11" ht="15.75" hidden="1">
      <c r="D70" s="75"/>
      <c r="E70" s="15"/>
      <c r="F70" s="3" t="s">
        <v>51</v>
      </c>
    </row>
    <row r="71" spans="1:11" ht="15.75" hidden="1">
      <c r="D71" s="75"/>
      <c r="E71" s="15"/>
      <c r="F71" s="3" t="s">
        <v>52</v>
      </c>
    </row>
    <row r="72" spans="1:11" ht="15.75" hidden="1">
      <c r="D72" s="75"/>
      <c r="E72" s="15"/>
      <c r="F72" s="3" t="s">
        <v>53</v>
      </c>
    </row>
    <row r="73" spans="1:11" ht="15.75" hidden="1">
      <c r="D73" s="75"/>
      <c r="E73" s="15"/>
      <c r="F73" s="3" t="s">
        <v>54</v>
      </c>
    </row>
    <row r="74" spans="1:11" ht="15.75" hidden="1">
      <c r="D74" s="75"/>
      <c r="E74" s="15"/>
      <c r="F74" s="3" t="s">
        <v>55</v>
      </c>
    </row>
    <row r="75" spans="1:11" ht="15.75" hidden="1">
      <c r="D75" s="75"/>
      <c r="E75" s="15"/>
      <c r="F75" s="3" t="s">
        <v>56</v>
      </c>
    </row>
    <row r="76" spans="1:11" ht="15.75" hidden="1">
      <c r="D76" s="75"/>
      <c r="E76" s="15"/>
      <c r="F76" s="3" t="s">
        <v>57</v>
      </c>
    </row>
    <row r="77" spans="1:11" ht="17.25" customHeight="1" thickBot="1">
      <c r="D77" s="75"/>
      <c r="E77" s="15"/>
      <c r="F77" s="3"/>
    </row>
    <row r="78" spans="1:11" s="85" customFormat="1" ht="17.25" customHeight="1">
      <c r="A78" s="84"/>
      <c r="D78" s="86"/>
      <c r="E78" s="87"/>
      <c r="F78" s="88"/>
    </row>
    <row r="79" spans="1:11" s="94" customFormat="1" ht="17.25" customHeight="1">
      <c r="A79" s="93"/>
      <c r="B79" s="56" t="s">
        <v>326</v>
      </c>
      <c r="D79" s="77"/>
      <c r="E79" s="78"/>
      <c r="F79" s="95"/>
    </row>
    <row r="80" spans="1:11" s="90" customFormat="1" ht="17.25" customHeight="1">
      <c r="A80" s="89"/>
      <c r="C80" s="90" t="s">
        <v>327</v>
      </c>
      <c r="D80" s="91"/>
      <c r="E80" s="92"/>
    </row>
    <row r="81" spans="1:7" s="90" customFormat="1" ht="17.25" customHeight="1">
      <c r="A81" s="89"/>
      <c r="C81" s="90" t="s">
        <v>328</v>
      </c>
      <c r="D81" s="91"/>
      <c r="E81" s="92"/>
    </row>
    <row r="82" spans="1:7" s="80" customFormat="1" ht="16.5" thickBot="1">
      <c r="A82" s="79"/>
      <c r="D82" s="81"/>
      <c r="E82" s="82"/>
      <c r="F82" s="83"/>
    </row>
    <row r="83" spans="1:7" ht="15.75">
      <c r="D83" s="75"/>
      <c r="E83" s="15"/>
      <c r="F83" s="3" t="s">
        <v>58</v>
      </c>
    </row>
    <row r="84" spans="1:7" ht="16.5" thickBot="1">
      <c r="D84" s="75"/>
      <c r="E84" s="15"/>
      <c r="F84" s="3"/>
      <c r="G84" s="5" t="s">
        <v>63</v>
      </c>
    </row>
    <row r="85" spans="1:7" ht="32.25" thickBot="1">
      <c r="D85" s="76" t="s">
        <v>318</v>
      </c>
      <c r="E85" s="15" t="s">
        <v>59</v>
      </c>
      <c r="F85" s="3" t="s">
        <v>29</v>
      </c>
      <c r="G85" s="105" t="s">
        <v>29</v>
      </c>
    </row>
    <row r="86" spans="1:7" ht="15.75">
      <c r="D86" s="75"/>
      <c r="E86" s="15"/>
      <c r="F86" s="3" t="s">
        <v>30</v>
      </c>
    </row>
    <row r="87" spans="1:7" ht="16.5" thickBot="1">
      <c r="D87" s="75"/>
      <c r="E87" s="15"/>
      <c r="F87" s="3"/>
      <c r="G87" s="5" t="s">
        <v>157</v>
      </c>
    </row>
    <row r="88" spans="1:7" ht="32.25" thickBot="1">
      <c r="D88" s="76" t="s">
        <v>319</v>
      </c>
      <c r="E88" s="15" t="s">
        <v>60</v>
      </c>
      <c r="F88" s="3" t="s">
        <v>29</v>
      </c>
      <c r="G88" s="105" t="s">
        <v>30</v>
      </c>
    </row>
    <row r="89" spans="1:7" ht="15.75">
      <c r="D89" s="75"/>
      <c r="E89" s="15"/>
      <c r="F89" s="3" t="s">
        <v>30</v>
      </c>
    </row>
    <row r="90" spans="1:7" ht="16.5" thickBot="1">
      <c r="D90" s="75"/>
      <c r="E90" s="15"/>
      <c r="F90" s="3"/>
      <c r="G90" s="5" t="s">
        <v>64</v>
      </c>
    </row>
    <row r="91" spans="1:7" ht="34.5" customHeight="1" thickBot="1">
      <c r="D91" s="76" t="s">
        <v>320</v>
      </c>
      <c r="E91" s="73" t="s">
        <v>61</v>
      </c>
      <c r="F91" s="3" t="s">
        <v>29</v>
      </c>
      <c r="G91" s="105" t="s">
        <v>30</v>
      </c>
    </row>
    <row r="92" spans="1:7" ht="15.75">
      <c r="D92" s="75"/>
      <c r="E92" s="15"/>
      <c r="F92" s="3" t="s">
        <v>30</v>
      </c>
    </row>
    <row r="93" spans="1:7" ht="16.5" thickBot="1">
      <c r="D93" s="75"/>
      <c r="E93" s="15"/>
      <c r="F93" s="3"/>
      <c r="G93" s="5" t="s">
        <v>65</v>
      </c>
    </row>
    <row r="94" spans="1:7" ht="32.25" customHeight="1" thickBot="1">
      <c r="D94" s="76" t="s">
        <v>321</v>
      </c>
      <c r="E94" s="73" t="s">
        <v>310</v>
      </c>
      <c r="F94" s="3" t="s">
        <v>29</v>
      </c>
      <c r="G94" s="105" t="s">
        <v>30</v>
      </c>
    </row>
    <row r="95" spans="1:7" ht="15.75">
      <c r="D95" s="75"/>
      <c r="E95" s="15"/>
      <c r="F95" s="3" t="s">
        <v>30</v>
      </c>
    </row>
    <row r="96" spans="1:7" ht="16.5" thickBot="1">
      <c r="D96" s="75"/>
      <c r="E96" s="15"/>
      <c r="F96" s="3"/>
      <c r="G96" s="5" t="s">
        <v>66</v>
      </c>
    </row>
    <row r="97" spans="4:9" ht="32.25" thickBot="1">
      <c r="D97" s="76" t="s">
        <v>322</v>
      </c>
      <c r="E97" s="15" t="s">
        <v>62</v>
      </c>
      <c r="F97" s="3" t="s">
        <v>29</v>
      </c>
      <c r="G97" s="105" t="s">
        <v>30</v>
      </c>
      <c r="I97" s="74"/>
    </row>
    <row r="98" spans="4:9" ht="15.75">
      <c r="D98" s="75"/>
      <c r="E98" s="15"/>
      <c r="F98" s="3" t="s">
        <v>30</v>
      </c>
    </row>
    <row r="99" spans="4:9" ht="16.5" thickBot="1">
      <c r="D99" s="75"/>
      <c r="E99" s="15"/>
      <c r="F99" s="3"/>
      <c r="G99" s="5" t="s">
        <v>158</v>
      </c>
    </row>
    <row r="100" spans="4:9" ht="32.25" thickBot="1">
      <c r="D100" s="76" t="s">
        <v>312</v>
      </c>
      <c r="E100" s="15" t="s">
        <v>138</v>
      </c>
      <c r="F100" s="3" t="s">
        <v>29</v>
      </c>
      <c r="G100" s="105" t="s">
        <v>30</v>
      </c>
    </row>
    <row r="101" spans="4:9">
      <c r="F101" s="3" t="s">
        <v>30</v>
      </c>
    </row>
    <row r="105" spans="4:9">
      <c r="E105" s="16"/>
    </row>
    <row r="107" spans="4:9">
      <c r="E107" s="16"/>
    </row>
    <row r="109" spans="4:9">
      <c r="E109" s="16"/>
    </row>
  </sheetData>
  <sheetProtection sheet="1" objects="1" scenarios="1" selectLockedCells="1"/>
  <mergeCells count="1">
    <mergeCell ref="C4:E4"/>
  </mergeCells>
  <dataValidations count="13">
    <dataValidation type="list" allowBlank="1" showInputMessage="1" showErrorMessage="1" prompt="What community services are within 1 mile of class?" sqref="G68:K68">
      <formula1>$F$68:$F$83</formula1>
    </dataValidation>
    <dataValidation type="list" allowBlank="1" showInputMessage="1" showErrorMessage="1" prompt="Do you have access to a computer lab?" sqref="G85">
      <formula1>$F$85:$F$86</formula1>
    </dataValidation>
    <dataValidation type="list" allowBlank="1" showInputMessage="1" showErrorMessage="1" prompt="Do you have access to a computer with speakers?" sqref="G88">
      <formula1>$F$88:$F$89</formula1>
    </dataValidation>
    <dataValidation type="list" allowBlank="1" showInputMessage="1" showErrorMessage="1" prompt="Do you have access to smart devices?_x000a_" sqref="G91">
      <formula1>$F$91:$F$92</formula1>
    </dataValidation>
    <dataValidation type="list" allowBlank="1" showInputMessage="1" showErrorMessage="1" prompt="Do you have access to a projector?" sqref="G94">
      <formula1>$F$94:$F$95</formula1>
    </dataValidation>
    <dataValidation type="list" allowBlank="1" showInputMessage="1" showErrorMessage="1" prompt="Are your students comfortable with text?" sqref="G100">
      <formula1>$F$100:$F$101</formula1>
    </dataValidation>
    <dataValidation type="list" allowBlank="1" showInputMessage="1" showErrorMessage="1" prompt="Do you have access to a printer?" sqref="G97">
      <formula1>$F$97:$F$98</formula1>
    </dataValidation>
    <dataValidation type="list" allowBlank="1" showInputMessage="1" showErrorMessage="1" prompt="What types of jobs do your students have?" sqref="G59:K59">
      <formula1>$F$59:$F$66</formula1>
    </dataValidation>
    <dataValidation type="list" allowBlank="1" showInputMessage="1" showErrorMessage="1" prompt="What is one of your students' top 5 hobbies?" sqref="G21">
      <formula1>$F$21:$F$30</formula1>
    </dataValidation>
    <dataValidation type="list" allowBlank="1" showInputMessage="1" showErrorMessage="1" prompt="What is another of your students' top 5 hobbies?" sqref="H21:K21">
      <formula1>$F$21:$F$30</formula1>
    </dataValidation>
    <dataValidation type="list" allowBlank="1" showInputMessage="1" showErrorMessage="1" prompt="What type of activities engage your students most?" sqref="G32:I32">
      <formula1>$F$32:$F$36</formula1>
    </dataValidation>
    <dataValidation type="list" allowBlank="1" showInputMessage="1" showErrorMessage="1" prompt="What is one of your students' top 5 goals?" sqref="G38:K38">
      <formula1>$F$38:$F$47</formula1>
    </dataValidation>
    <dataValidation type="list" allowBlank="1" showInputMessage="1" showErrorMessage="1" prompt="Where do your students speak English outside of class" sqref="G49:K49">
      <formula1>$F$49:$F$57</formula1>
    </dataValidation>
  </dataValidations>
  <hyperlinks>
    <hyperlink ref="C4" r:id="rId1"/>
  </hyperlinks>
  <pageMargins left="0.7" right="0.7" top="0.75" bottom="0.75" header="0.3" footer="0.3"/>
  <pageSetup orientation="portrait" r:id="rId2"/>
  <ignoredErrors>
    <ignoredError sqref="D21 D100 D97 D94 D91 D88 D85 D68 D59 D49 D38 D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K1048576"/>
  <sheetViews>
    <sheetView zoomScaleNormal="100" workbookViewId="0">
      <selection activeCell="Q23" sqref="Q23"/>
    </sheetView>
  </sheetViews>
  <sheetFormatPr defaultRowHeight="15"/>
  <cols>
    <col min="1" max="1" width="14.7109375" style="2" customWidth="1"/>
    <col min="2" max="2" width="3.28515625" style="2" customWidth="1"/>
    <col min="3" max="4" width="9.140625" style="2" hidden="1" customWidth="1"/>
    <col min="5" max="5" width="41.140625" style="2" hidden="1" customWidth="1"/>
    <col min="6" max="6" width="39.85546875" style="2" hidden="1" customWidth="1"/>
    <col min="7" max="9" width="40.42578125" style="3" hidden="1" customWidth="1"/>
    <col min="10" max="10" width="6.85546875" style="3" customWidth="1"/>
    <col min="11" max="11" width="58" style="21" customWidth="1"/>
    <col min="12" max="16384" width="9.140625" style="2"/>
  </cols>
  <sheetData>
    <row r="1" spans="1:11" s="1" customFormat="1" ht="15.75">
      <c r="E1" s="17" t="s">
        <v>299</v>
      </c>
      <c r="F1" s="17" t="s">
        <v>301</v>
      </c>
      <c r="G1" s="17" t="s">
        <v>291</v>
      </c>
      <c r="H1" s="17" t="s">
        <v>300</v>
      </c>
      <c r="I1" s="17" t="s">
        <v>292</v>
      </c>
      <c r="J1" s="17"/>
      <c r="K1" s="18" t="s">
        <v>302</v>
      </c>
    </row>
    <row r="2" spans="1:11">
      <c r="A2" s="1" t="s">
        <v>279</v>
      </c>
      <c r="E2" s="3" t="str">
        <f t="array" ref="E2">IFERROR(INDEX(List1final,ROWS(E$1:$E1)),IFERROR(INDEX(List2final,ROWS(E$1:$E1)-ROWS(List1final)),IFERROR(INDEX(List3final,ROWS(E$1:$E1)-ROWS(List1final)-ROWS(List2final)),IFERROR(INDEX(List4final,ROWS(E$1:$E1)-ROWS(List1final)-ROWS(List2final)-ROWS(List3final)),IFERROR(INDEX(List5final,ROWS(E$1:$E1)-ROWS(List1final)-ROWS(List2final)-ROWS(List3final)-ROWS(List4final)),IFERROR(INDEX(List6final,ROWS(E$1:$E1)-ROWS(List1final)-ROWS(List2final)-ROWS(List3final)-ROWS(List4final)-ROWS(List5final)),""))))))</f>
        <v>Cooking utensils</v>
      </c>
      <c r="F2" s="19" t="str">
        <f t="array" ref="F2">INDEX(Lists1through6,MATCH(0,COUNTIF($F$1:F1,Lists1through6),0))</f>
        <v>Cooking utensils</v>
      </c>
      <c r="G2" s="3" t="str">
        <f t="array" ref="G2">IFERROR(INDEX(Lists1through6repeats,MATCH(0,COUNTIF($G$1:G1,Lists1through6repeats),0)),"")</f>
        <v>Cooking utensils</v>
      </c>
      <c r="I2" s="19">
        <f t="array" ref="I2">INDEX(Lists7through12,MATCH(0,COUNTIF($I$1:I1,Lists7through12),0))</f>
        <v>0</v>
      </c>
      <c r="K2" s="20" t="str">
        <f t="array" ref="K2">IFERROR(INDEX(FullListA,ROWS(K$1:$K1)),IFERROR(INDEX(FullListB,ROWS(K$1:$K1)-ROWS(FullListA)),""))</f>
        <v>Cooking utensils</v>
      </c>
    </row>
    <row r="3" spans="1:11">
      <c r="E3" s="3" t="str">
        <f t="array" ref="E3">IFERROR(INDEX(List1final,ROWS(E$1:$E2)),IFERROR(INDEX(List2final,ROWS(E$1:$E2)-ROWS(List1final)),IFERROR(INDEX(List3final,ROWS(E$1:$E2)-ROWS(List1final)-ROWS(List2final)),IFERROR(INDEX(List4final,ROWS(E$1:$E2)-ROWS(List1final)-ROWS(List2final)-ROWS(List3final)),IFERROR(INDEX(List5final,ROWS(E$1:$E2)-ROWS(List1final)-ROWS(List2final)-ROWS(List3final)-ROWS(List4final)),IFERROR(INDEX(List6final,ROWS(E$1:$E2)-ROWS(List1final)-ROWS(List2final)-ROWS(List3final)-ROWS(List4final)-ROWS(List5final)),""))))))</f>
        <v>Cooking magazines</v>
      </c>
      <c r="F3" s="19" t="str">
        <f t="array" ref="F3">INDEX(Lists1through6,MATCH(0,COUNTIF($F$1:F2,Lists1through6),0))</f>
        <v>Cooking magazines</v>
      </c>
      <c r="G3" s="3" t="str">
        <f t="array" ref="G3">IFERROR(INDEX(Lists1through6repeats,MATCH(0,COUNTIF($G$1:G2,Lists1through6repeats),0)),"")</f>
        <v>Cooking magazines</v>
      </c>
      <c r="I3" s="19" t="e">
        <f t="array" ref="I3">INDEX(Lists7through12,MATCH(0,COUNTIF($I$1:I2,Lists7through12),0))</f>
        <v>#N/A</v>
      </c>
      <c r="K3" s="20" t="str">
        <f t="array" ref="K3">IFERROR(INDEX(FullListA,ROWS(K$1:$K2)),IFERROR(INDEX(FullListB,ROWS(K$1:$K2)-ROWS(FullListA)),""))</f>
        <v>Cooking magazines</v>
      </c>
    </row>
    <row r="4" spans="1:11">
      <c r="E4" s="3" t="str">
        <f t="array" ref="E4">IFERROR(INDEX(List1final,ROWS(E$1:$E3)),IFERROR(INDEX(List2final,ROWS(E$1:$E3)-ROWS(List1final)),IFERROR(INDEX(List3final,ROWS(E$1:$E3)-ROWS(List1final)-ROWS(List2final)),IFERROR(INDEX(List4final,ROWS(E$1:$E3)-ROWS(List1final)-ROWS(List2final)-ROWS(List3final)),IFERROR(INDEX(List5final,ROWS(E$1:$E3)-ROWS(List1final)-ROWS(List2final)-ROWS(List3final)-ROWS(List4final)),IFERROR(INDEX(List6final,ROWS(E$1:$E3)-ROWS(List1final)-ROWS(List2final)-ROWS(List3final)-ROWS(List4final)-ROWS(List5final)),""))))))</f>
        <v>Pictures of kitchens</v>
      </c>
      <c r="F4" s="19" t="str">
        <f t="array" ref="F4">INDEX(Lists1through6,MATCH(0,COUNTIF($F$1:F3,Lists1through6),0))</f>
        <v>Pictures of kitchens</v>
      </c>
      <c r="G4" s="3" t="str">
        <f t="array" ref="G4">IFERROR(INDEX(Lists1through6repeats,MATCH(0,COUNTIF($G$1:G3,Lists1through6repeats),0)),"")</f>
        <v>Pictures of kitchens</v>
      </c>
      <c r="I4" s="19" t="e">
        <f t="array" ref="I4">INDEX(Lists7through12,MATCH(0,COUNTIF($I$1:I3,Lists7through12),0))</f>
        <v>#N/A</v>
      </c>
      <c r="K4" s="20" t="str">
        <f t="array" ref="K4">IFERROR(INDEX(FullListA,ROWS(K$1:$K3)),IFERROR(INDEX(FullListB,ROWS(K$1:$K3)-ROWS(FullListA)),""))</f>
        <v>Pictures of kitchens</v>
      </c>
    </row>
    <row r="5" spans="1:11">
      <c r="E5" s="3" t="str">
        <f t="array" ref="E5">IFERROR(INDEX(List1final,ROWS(E$1:$E4)),IFERROR(INDEX(List2final,ROWS(E$1:$E4)-ROWS(List1final)),IFERROR(INDEX(List3final,ROWS(E$1:$E4)-ROWS(List1final)-ROWS(List2final)),IFERROR(INDEX(List4final,ROWS(E$1:$E4)-ROWS(List1final)-ROWS(List2final)-ROWS(List3final)),IFERROR(INDEX(List5final,ROWS(E$1:$E4)-ROWS(List1final)-ROWS(List2final)-ROWS(List3final)-ROWS(List4final)),IFERROR(INDEX(List6final,ROWS(E$1:$E4)-ROWS(List1final)-ROWS(List2final)-ROWS(List3final)-ROWS(List4final)-ROWS(List5final)),""))))))</f>
        <v>What the World Eats</v>
      </c>
      <c r="F5" s="19" t="str">
        <f t="array" ref="F5">INDEX(Lists1through6,MATCH(0,COUNTIF($F$1:F4,Lists1through6),0))</f>
        <v>What the World Eats</v>
      </c>
      <c r="G5" s="3" t="str">
        <f t="array" ref="G5">IFERROR(INDEX(Lists1through6repeats,MATCH(0,COUNTIF($G$1:G4,Lists1through6repeats),0)),"")</f>
        <v>What the World Eats</v>
      </c>
      <c r="I5" s="19" t="e">
        <f t="array" ref="I5">INDEX(Lists7through12,MATCH(0,COUNTIF($I$1:I4,Lists7through12),0))</f>
        <v>#N/A</v>
      </c>
      <c r="K5" s="20" t="str">
        <f t="array" ref="K5">IFERROR(INDEX(FullListA,ROWS(K$1:$K4)),IFERROR(INDEX(FullListB,ROWS(K$1:$K4)-ROWS(FullListA)),""))</f>
        <v>What the World Eats</v>
      </c>
    </row>
    <row r="6" spans="1:11">
      <c r="E6" s="3" t="str">
        <f t="array" ref="E6">IFERROR(INDEX(List1final,ROWS(E$1:$E5)),IFERROR(INDEX(List2final,ROWS(E$1:$E5)-ROWS(List1final)),IFERROR(INDEX(List3final,ROWS(E$1:$E5)-ROWS(List1final)-ROWS(List2final)),IFERROR(INDEX(List4final,ROWS(E$1:$E5)-ROWS(List1final)-ROWS(List2final)-ROWS(List3final)),IFERROR(INDEX(List5final,ROWS(E$1:$E5)-ROWS(List1final)-ROWS(List2final)-ROWS(List3final)-ROWS(List4final)),IFERROR(INDEX(List6final,ROWS(E$1:$E5)-ROWS(List1final)-ROWS(List2final)-ROWS(List3final)-ROWS(List4final)-ROWS(List5final)),""))))))</f>
        <v>MyPlate poster</v>
      </c>
      <c r="F6" s="19" t="str">
        <f t="array" ref="F6">INDEX(Lists1through6,MATCH(0,COUNTIF($F$1:F5,Lists1through6),0))</f>
        <v>MyPlate poster</v>
      </c>
      <c r="G6" s="3" t="str">
        <f t="array" ref="G6">IFERROR(INDEX(Lists1through6repeats,MATCH(0,COUNTIF($G$1:G5,Lists1through6repeats),0)),"")</f>
        <v>MyPlate poster</v>
      </c>
      <c r="I6" s="19" t="e">
        <f t="array" ref="I6">INDEX(Lists7through12,MATCH(0,COUNTIF($I$1:I5,Lists7through12),0))</f>
        <v>#N/A</v>
      </c>
      <c r="K6" s="20" t="str">
        <f t="array" ref="K6">IFERROR(INDEX(FullListA,ROWS(K$1:$K5)),IFERROR(INDEX(FullListB,ROWS(K$1:$K5)-ROWS(FullListA)),""))</f>
        <v>MyPlate poster</v>
      </c>
    </row>
    <row r="7" spans="1:11">
      <c r="E7" s="3" t="str">
        <f t="array" ref="E7">IFERROR(INDEX(List1final,ROWS(E$1:$E6)),IFERROR(INDEX(List2final,ROWS(E$1:$E6)-ROWS(List1final)),IFERROR(INDEX(List3final,ROWS(E$1:$E6)-ROWS(List1final)-ROWS(List2final)),IFERROR(INDEX(List4final,ROWS(E$1:$E6)-ROWS(List1final)-ROWS(List2final)-ROWS(List3final)),IFERROR(INDEX(List5final,ROWS(E$1:$E6)-ROWS(List1final)-ROWS(List2final)-ROWS(List3final)-ROWS(List4final)),IFERROR(INDEX(List6final,ROWS(E$1:$E6)-ROWS(List1final)-ROWS(List2final)-ROWS(List3final)-ROWS(List4final)-ROWS(List5final)),""))))))</f>
        <v>DR: foodnetwork.com</v>
      </c>
      <c r="F7" s="19" t="str">
        <f t="array" ref="F7">INDEX(Lists1through6,MATCH(0,COUNTIF($F$1:F6,Lists1through6),0))</f>
        <v>DR: foodnetwork.com</v>
      </c>
      <c r="G7" s="3" t="str">
        <f t="array" ref="G7">IFERROR(INDEX(Lists1through6repeats,MATCH(0,COUNTIF($G$1:G6,Lists1through6repeats),0)),"")</f>
        <v>DR: foodnetwork.com</v>
      </c>
      <c r="I7" s="19" t="e">
        <f t="array" ref="I7">INDEX(Lists7through12,MATCH(0,COUNTIF($I$1:I6,Lists7through12),0))</f>
        <v>#N/A</v>
      </c>
      <c r="K7" s="20" t="str">
        <f t="array" ref="K7">IFERROR(INDEX(FullListA,ROWS(K$1:$K6)),IFERROR(INDEX(FullListB,ROWS(K$1:$K6)-ROWS(FullListA)),""))</f>
        <v>DR: foodnetwork.com</v>
      </c>
    </row>
    <row r="8" spans="1:11">
      <c r="E8" s="3" t="str">
        <f t="array" ref="E8">IFERROR(INDEX(List1final,ROWS(E$1:$E7)),IFERROR(INDEX(List2final,ROWS(E$1:$E7)-ROWS(List1final)),IFERROR(INDEX(List3final,ROWS(E$1:$E7)-ROWS(List1final)-ROWS(List2final)),IFERROR(INDEX(List4final,ROWS(E$1:$E7)-ROWS(List1final)-ROWS(List2final)-ROWS(List3final)),IFERROR(INDEX(List5final,ROWS(E$1:$E7)-ROWS(List1final)-ROWS(List2final)-ROWS(List3final)-ROWS(List4final)),IFERROR(INDEX(List6final,ROWS(E$1:$E7)-ROWS(List1final)-ROWS(List2final)-ROWS(List3final)-ROWS(List4final)-ROWS(List5final)),""))))))</f>
        <v xml:space="preserve"> </v>
      </c>
      <c r="F8" s="19" t="str">
        <f t="array" ref="F8">INDEX(Lists1through6,MATCH(0,COUNTIF($F$1:F7,Lists1through6),0))</f>
        <v xml:space="preserve"> </v>
      </c>
      <c r="G8" s="3" t="str">
        <f t="array" ref="G8">IFERROR(INDEX(Lists1through6repeats,MATCH(0,COUNTIF($G$1:G7,Lists1through6repeats),0)),"")</f>
        <v xml:space="preserve"> </v>
      </c>
      <c r="I8" s="19" t="e">
        <f t="array" ref="I8">INDEX(Lists7through12,MATCH(0,COUNTIF($I$1:I7,Lists7through12),0))</f>
        <v>#N/A</v>
      </c>
      <c r="K8" s="20" t="str">
        <f t="array" ref="K8">IFERROR(INDEX(FullListA,ROWS(K$1:$K7)),IFERROR(INDEX(FullListB,ROWS(K$1:$K7)-ROWS(FullListA)),""))</f>
        <v xml:space="preserve"> </v>
      </c>
    </row>
    <row r="9" spans="1:11">
      <c r="E9" s="3" t="str">
        <f t="array" ref="E9">IFERROR(INDEX(List1final,ROWS(E$1:$E8)),IFERROR(INDEX(List2final,ROWS(E$1:$E8)-ROWS(List1final)),IFERROR(INDEX(List3final,ROWS(E$1:$E8)-ROWS(List1final)-ROWS(List2final)),IFERROR(INDEX(List4final,ROWS(E$1:$E8)-ROWS(List1final)-ROWS(List2final)-ROWS(List3final)),IFERROR(INDEX(List5final,ROWS(E$1:$E8)-ROWS(List1final)-ROWS(List2final)-ROWS(List3final)-ROWS(List4final)),IFERROR(INDEX(List6final,ROWS(E$1:$E8)-ROWS(List1final)-ROWS(List2final)-ROWS(List3final)-ROWS(List4final)-ROWS(List5final)),""))))))</f>
        <v>Pictures of popular TV shows</v>
      </c>
      <c r="F9" s="19" t="str">
        <f t="array" ref="F9">INDEX(Lists1through6,MATCH(0,COUNTIF($F$1:F8,Lists1through6),0))</f>
        <v>Pictures of popular TV shows</v>
      </c>
      <c r="G9" s="3" t="str">
        <f t="array" ref="G9">IFERROR(INDEX(Lists1through6repeats,MATCH(0,COUNTIF($G$1:G8,Lists1through6repeats),0)),"")</f>
        <v>Pictures of popular TV shows</v>
      </c>
      <c r="I9" s="19" t="e">
        <f t="array" ref="I9">INDEX(Lists7through12,MATCH(0,COUNTIF($I$1:I8,Lists7through12),0))</f>
        <v>#N/A</v>
      </c>
      <c r="K9" s="20" t="str">
        <f t="array" ref="K9">IFERROR(INDEX(FullListA,ROWS(K$1:$K8)),IFERROR(INDEX(FullListB,ROWS(K$1:$K8)-ROWS(FullListA)),""))</f>
        <v>Pictures of popular TV shows</v>
      </c>
    </row>
    <row r="10" spans="1:11">
      <c r="E10" s="3" t="str">
        <f t="array" ref="E10">IFERROR(INDEX(List1final,ROWS(E$1:$E9)),IFERROR(INDEX(List2final,ROWS(E$1:$E9)-ROWS(List1final)),IFERROR(INDEX(List3final,ROWS(E$1:$E9)-ROWS(List1final)-ROWS(List2final)),IFERROR(INDEX(List4final,ROWS(E$1:$E9)-ROWS(List1final)-ROWS(List2final)-ROWS(List3final)),IFERROR(INDEX(List5final,ROWS(E$1:$E9)-ROWS(List1final)-ROWS(List2final)-ROWS(List3final)-ROWS(List4final)),IFERROR(INDEX(List6final,ROWS(E$1:$E9)-ROWS(List1final)-ROWS(List2final)-ROWS(List3final)-ROWS(List4final)-ROWS(List5final)),""))))))</f>
        <v>TV Guide</v>
      </c>
      <c r="F10" s="19" t="str">
        <f t="array" ref="F10">INDEX(Lists1through6,MATCH(0,COUNTIF($F$1:F9,Lists1through6),0))</f>
        <v>TV Guide</v>
      </c>
      <c r="G10" s="3" t="str">
        <f t="array" ref="G10">IFERROR(INDEX(Lists1through6repeats,MATCH(0,COUNTIF($G$1:G9,Lists1through6repeats),0)),"")</f>
        <v>TV Guide</v>
      </c>
      <c r="I10" s="19" t="e">
        <f t="array" ref="I10">INDEX(Lists7through12,MATCH(0,COUNTIF($I$1:I9,Lists7through12),0))</f>
        <v>#N/A</v>
      </c>
      <c r="K10" s="20" t="str">
        <f t="array" ref="K10">IFERROR(INDEX(FullListA,ROWS(K$1:$K9)),IFERROR(INDEX(FullListB,ROWS(K$1:$K9)-ROWS(FullListA)),""))</f>
        <v>TV Guide</v>
      </c>
    </row>
    <row r="11" spans="1:11">
      <c r="E11" s="3" t="str">
        <f t="array" ref="E11">IFERROR(INDEX(List1final,ROWS(E$1:$E10)),IFERROR(INDEX(List2final,ROWS(E$1:$E10)-ROWS(List1final)),IFERROR(INDEX(List3final,ROWS(E$1:$E10)-ROWS(List1final)-ROWS(List2final)),IFERROR(INDEX(List4final,ROWS(E$1:$E10)-ROWS(List1final)-ROWS(List2final)-ROWS(List3final)),IFERROR(INDEX(List5final,ROWS(E$1:$E10)-ROWS(List1final)-ROWS(List2final)-ROWS(List3final)-ROWS(List4final)),IFERROR(INDEX(List6final,ROWS(E$1:$E10)-ROWS(List1final)-ROWS(List2final)-ROWS(List3final)-ROWS(List4final)-ROWS(List5final)),""))))))</f>
        <v>TV remote</v>
      </c>
      <c r="F11" s="19" t="str">
        <f t="array" ref="F11">INDEX(Lists1through6,MATCH(0,COUNTIF($F$1:F10,Lists1through6),0))</f>
        <v>TV remote</v>
      </c>
      <c r="G11" s="3" t="str">
        <f t="array" ref="G11">IFERROR(INDEX(Lists1through6repeats,MATCH(0,COUNTIF($G$1:G10,Lists1through6repeats),0)),"")</f>
        <v>TV remote</v>
      </c>
      <c r="I11" s="19" t="e">
        <f t="array" ref="I11">INDEX(Lists7through12,MATCH(0,COUNTIF($I$1:I10,Lists7through12),0))</f>
        <v>#N/A</v>
      </c>
      <c r="K11" s="20" t="str">
        <f t="array" ref="K11">IFERROR(INDEX(FullListA,ROWS(K$1:$K10)),IFERROR(INDEX(FullListB,ROWS(K$1:$K10)-ROWS(FullListA)),""))</f>
        <v>TV remote</v>
      </c>
    </row>
    <row r="12" spans="1:11">
      <c r="E12" s="3">
        <f t="array" ref="E12">IFERROR(INDEX(List1final,ROWS(E$1:$E11)),IFERROR(INDEX(List2final,ROWS(E$1:$E11)-ROWS(List1final)),IFERROR(INDEX(List3final,ROWS(E$1:$E11)-ROWS(List1final)-ROWS(List2final)),IFERROR(INDEX(List4final,ROWS(E$1:$E11)-ROWS(List1final)-ROWS(List2final)-ROWS(List3final)),IFERROR(INDEX(List5final,ROWS(E$1:$E11)-ROWS(List1final)-ROWS(List2final)-ROWS(List3final)-ROWS(List4final)),IFERROR(INDEX(List6final,ROWS(E$1:$E11)-ROWS(List1final)-ROWS(List2final)-ROWS(List3final)-ROWS(List4final)-ROWS(List5final)),""))))))</f>
        <v>0</v>
      </c>
      <c r="F12" s="19">
        <f t="array" ref="F12">INDEX(Lists1through6,MATCH(0,COUNTIF($F$1:F11,Lists1through6),0))</f>
        <v>0</v>
      </c>
      <c r="G12" s="3">
        <f t="array" ref="G12">IFERROR(INDEX(Lists1through6repeats,MATCH(0,COUNTIF($G$1:G11,Lists1through6repeats),0)),"")</f>
        <v>0</v>
      </c>
      <c r="I12" s="19" t="e">
        <f t="array" ref="I12">INDEX(Lists7through12,MATCH(0,COUNTIF($I$1:I11,Lists7through12),0))</f>
        <v>#N/A</v>
      </c>
      <c r="K12" s="20">
        <f t="array" ref="K12">IFERROR(INDEX(FullListA,ROWS(K$1:$K11)),IFERROR(INDEX(FullListB,ROWS(K$1:$K11)-ROWS(FullListA)),""))</f>
        <v>0</v>
      </c>
    </row>
    <row r="13" spans="1:11">
      <c r="E13" s="3" t="str">
        <f t="array" ref="E13">IFERROR(INDEX(List1final,ROWS(E$1:$E12)),IFERROR(INDEX(List2final,ROWS(E$1:$E12)-ROWS(List1final)),IFERROR(INDEX(List3final,ROWS(E$1:$E12)-ROWS(List1final)-ROWS(List2final)),IFERROR(INDEX(List4final,ROWS(E$1:$E12)-ROWS(List1final)-ROWS(List2final)-ROWS(List3final)),IFERROR(INDEX(List5final,ROWS(E$1:$E12)-ROWS(List1final)-ROWS(List2final)-ROWS(List3final)-ROWS(List4final)),IFERROR(INDEX(List6final,ROWS(E$1:$E12)-ROWS(List1final)-ROWS(List2final)-ROWS(List3final)-ROWS(List4final)-ROWS(List5final)),""))))))</f>
        <v>List of local book stores</v>
      </c>
      <c r="F13" s="19" t="str">
        <f t="array" ref="F13">INDEX(Lists1through6,MATCH(0,COUNTIF($F$1:F12,Lists1through6),0))</f>
        <v>List of local book stores</v>
      </c>
      <c r="G13" s="3" t="str">
        <f t="array" ref="G13">IFERROR(INDEX(Lists1through6repeats,MATCH(0,COUNTIF($G$1:G12,Lists1through6repeats),0)),"")</f>
        <v>List of local book stores</v>
      </c>
      <c r="I13" s="19" t="e">
        <f t="array" ref="I13">INDEX(Lists7through12,MATCH(0,COUNTIF($I$1:I12,Lists7through12),0))</f>
        <v>#N/A</v>
      </c>
      <c r="K13" s="20" t="str">
        <f t="array" ref="K13">IFERROR(INDEX(FullListA,ROWS(K$1:$K12)),IFERROR(INDEX(FullListB,ROWS(K$1:$K12)-ROWS(FullListA)),""))</f>
        <v>List of local book stores</v>
      </c>
    </row>
    <row r="14" spans="1:11">
      <c r="E14" s="3" t="str">
        <f t="array" ref="E14">IFERROR(INDEX(List1final,ROWS(E$1:$E13)),IFERROR(INDEX(List2final,ROWS(E$1:$E13)-ROWS(List1final)),IFERROR(INDEX(List3final,ROWS(E$1:$E13)-ROWS(List1final)-ROWS(List2final)),IFERROR(INDEX(List4final,ROWS(E$1:$E13)-ROWS(List1final)-ROWS(List2final)-ROWS(List3final)),IFERROR(INDEX(List5final,ROWS(E$1:$E13)-ROWS(List1final)-ROWS(List2final)-ROWS(List3final)-ROWS(List4final)),IFERROR(INDEX(List6final,ROWS(E$1:$E13)-ROWS(List1final)-ROWS(List2final)-ROWS(List3final)-ROWS(List4final)-ROWS(List5final)),""))))))</f>
        <v>Pictures of book covers</v>
      </c>
      <c r="F14" s="19" t="str">
        <f t="array" ref="F14">INDEX(Lists1through6,MATCH(0,COUNTIF($F$1:F13,Lists1through6),0))</f>
        <v>Pictures of book covers</v>
      </c>
      <c r="G14" s="3" t="str">
        <f t="array" ref="G14">IFERROR(INDEX(Lists1through6repeats,MATCH(0,COUNTIF($G$1:G13,Lists1through6repeats),0)),"")</f>
        <v>Pictures of book covers</v>
      </c>
      <c r="I14" s="19" t="e">
        <f t="array" ref="I14">INDEX(Lists7through12,MATCH(0,COUNTIF($I$1:I13,Lists7through12),0))</f>
        <v>#N/A</v>
      </c>
      <c r="K14" s="20" t="str">
        <f t="array" ref="K14">IFERROR(INDEX(FullListA,ROWS(K$1:$K13)),IFERROR(INDEX(FullListB,ROWS(K$1:$K13)-ROWS(FullListA)),""))</f>
        <v>Pictures of book covers</v>
      </c>
    </row>
    <row r="15" spans="1:11">
      <c r="E15" s="3" t="str">
        <f t="array" ref="E15">IFERROR(INDEX(List1final,ROWS(E$1:$E14)),IFERROR(INDEX(List2final,ROWS(E$1:$E14)-ROWS(List1final)),IFERROR(INDEX(List3final,ROWS(E$1:$E14)-ROWS(List1final)-ROWS(List2final)),IFERROR(INDEX(List4final,ROWS(E$1:$E14)-ROWS(List1final)-ROWS(List2final)-ROWS(List3final)),IFERROR(INDEX(List5final,ROWS(E$1:$E14)-ROWS(List1final)-ROWS(List2final)-ROWS(List3final)-ROWS(List4final)),IFERROR(INDEX(List6final,ROWS(E$1:$E14)-ROWS(List1final)-ROWS(List2final)-ROWS(List3final)-ROWS(List4final)-ROWS(List5final)),""))))))</f>
        <v>Local newspaper</v>
      </c>
      <c r="F15" s="19" t="str">
        <f t="array" ref="F15">INDEX(Lists1through6,MATCH(0,COUNTIF($F$1:F14,Lists1through6),0))</f>
        <v>Local newspaper</v>
      </c>
      <c r="G15" s="3" t="str">
        <f t="array" ref="G15">IFERROR(INDEX(Lists1through6repeats,MATCH(0,COUNTIF($G$1:G14,Lists1through6repeats),0)),"")</f>
        <v>Local newspaper</v>
      </c>
      <c r="I15" s="19" t="e">
        <f t="array" ref="I15">INDEX(Lists7through12,MATCH(0,COUNTIF($I$1:I14,Lists7through12),0))</f>
        <v>#N/A</v>
      </c>
      <c r="K15" s="20" t="str">
        <f t="array" ref="K15">IFERROR(INDEX(FullListA,ROWS(K$1:$K14)),IFERROR(INDEX(FullListB,ROWS(K$1:$K14)-ROWS(FullListA)),""))</f>
        <v>Local newspaper</v>
      </c>
    </row>
    <row r="16" spans="1:11">
      <c r="E16" s="3" t="str">
        <f t="array" ref="E16">IFERROR(INDEX(List1final,ROWS(E$1:$E15)),IFERROR(INDEX(List2final,ROWS(E$1:$E15)-ROWS(List1final)),IFERROR(INDEX(List3final,ROWS(E$1:$E15)-ROWS(List1final)-ROWS(List2final)),IFERROR(INDEX(List4final,ROWS(E$1:$E15)-ROWS(List1final)-ROWS(List2final)-ROWS(List3final)),IFERROR(INDEX(List5final,ROWS(E$1:$E15)-ROWS(List1final)-ROWS(List2final)-ROWS(List3final)-ROWS(List4final)),IFERROR(INDEX(List6final,ROWS(E$1:$E15)-ROWS(List1final)-ROWS(List2final)-ROWS(List3final)-ROWS(List4final)-ROWS(List5final)),""))))))</f>
        <v>Magazines</v>
      </c>
      <c r="F16" s="19" t="str">
        <f t="array" ref="F16">INDEX(Lists1through6,MATCH(0,COUNTIF($F$1:F15,Lists1through6),0))</f>
        <v>Magazines</v>
      </c>
      <c r="G16" s="3" t="str">
        <f t="array" ref="G16">IFERROR(INDEX(Lists1through6repeats,MATCH(0,COUNTIF($G$1:G15,Lists1through6repeats),0)),"")</f>
        <v>Magazines</v>
      </c>
      <c r="I16" s="19" t="e">
        <f t="array" ref="I16">INDEX(Lists7through12,MATCH(0,COUNTIF($I$1:I15,Lists7through12),0))</f>
        <v>#N/A</v>
      </c>
      <c r="K16" s="20" t="str">
        <f t="array" ref="K16">IFERROR(INDEX(FullListA,ROWS(K$1:$K15)),IFERROR(INDEX(FullListB,ROWS(K$1:$K15)-ROWS(FullListA)),""))</f>
        <v>Magazines</v>
      </c>
    </row>
    <row r="17" spans="5:11">
      <c r="E17" s="3" t="str">
        <f t="array" ref="E17">IFERROR(INDEX(List1final,ROWS(E$1:$E16)),IFERROR(INDEX(List2final,ROWS(E$1:$E16)-ROWS(List1final)),IFERROR(INDEX(List3final,ROWS(E$1:$E16)-ROWS(List1final)-ROWS(List2final)),IFERROR(INDEX(List4final,ROWS(E$1:$E16)-ROWS(List1final)-ROWS(List2final)-ROWS(List3final)),IFERROR(INDEX(List5final,ROWS(E$1:$E16)-ROWS(List1final)-ROWS(List2final)-ROWS(List3final)-ROWS(List4final)),IFERROR(INDEX(List6final,ROWS(E$1:$E16)-ROWS(List1final)-ROWS(List2final)-ROWS(List3final)-ROWS(List4final)-ROWS(List5final)),""))))))</f>
        <v/>
      </c>
      <c r="F17" s="19" t="str">
        <f t="array" ref="F17">INDEX(Lists1through6,MATCH(0,COUNTIF($F$1:F16,Lists1through6),0))</f>
        <v/>
      </c>
      <c r="G17" s="3" t="str">
        <f t="array" ref="G17">IFERROR(INDEX(Lists1through6repeats,MATCH(0,COUNTIF($G$1:G16,Lists1through6repeats),0)),"")</f>
        <v/>
      </c>
      <c r="I17" s="19" t="e">
        <f t="array" ref="I17">INDEX(Lists7through12,MATCH(0,COUNTIF($I$1:I16,Lists7through12),0))</f>
        <v>#N/A</v>
      </c>
      <c r="K17" s="20" t="str">
        <f t="array" ref="K17">IFERROR(INDEX(FullListA,ROWS(K$1:$K16)),IFERROR(INDEX(FullListB,ROWS(K$1:$K16)-ROWS(FullListA)),""))</f>
        <v/>
      </c>
    </row>
    <row r="18" spans="5:11">
      <c r="E18" s="3" t="str">
        <f t="array" ref="E18">IFERROR(INDEX(List1final,ROWS(E$1:$E17)),IFERROR(INDEX(List2final,ROWS(E$1:$E17)-ROWS(List1final)),IFERROR(INDEX(List3final,ROWS(E$1:$E17)-ROWS(List1final)-ROWS(List2final)),IFERROR(INDEX(List4final,ROWS(E$1:$E17)-ROWS(List1final)-ROWS(List2final)-ROWS(List3final)),IFERROR(INDEX(List5final,ROWS(E$1:$E17)-ROWS(List1final)-ROWS(List2final)-ROWS(List3final)-ROWS(List4final)),IFERROR(INDEX(List6final,ROWS(E$1:$E17)-ROWS(List1final)-ROWS(List2final)-ROWS(List3final)-ROWS(List4final)-ROWS(List5final)),""))))))</f>
        <v/>
      </c>
      <c r="F18" s="19" t="str">
        <f t="array" ref="F18">INDEX(Lists1through6,MATCH(0,COUNTIF($F$1:F17,Lists1through6),0))</f>
        <v>Restaurant menus</v>
      </c>
      <c r="G18" s="3" t="str">
        <f t="array" ref="G18">IFERROR(INDEX(Lists1through6repeats,MATCH(0,COUNTIF($G$1:G17,Lists1through6repeats),0)),"")</f>
        <v>Restaurant menus</v>
      </c>
      <c r="I18" s="19" t="e">
        <f t="array" ref="I18">INDEX(Lists7through12,MATCH(0,COUNTIF($I$1:I17,Lists7through12),0))</f>
        <v>#N/A</v>
      </c>
      <c r="K18" s="20" t="str">
        <f t="array" ref="K18">IFERROR(INDEX(FullListA,ROWS(K$1:$K17)),IFERROR(INDEX(FullListB,ROWS(K$1:$K17)-ROWS(FullListA)),""))</f>
        <v>Restaurant menus</v>
      </c>
    </row>
    <row r="19" spans="5:11">
      <c r="E19" s="3" t="str">
        <f t="array" ref="E19">IFERROR(INDEX(List1final,ROWS(E$1:$E18)),IFERROR(INDEX(List2final,ROWS(E$1:$E18)-ROWS(List1final)),IFERROR(INDEX(List3final,ROWS(E$1:$E18)-ROWS(List1final)-ROWS(List2final)),IFERROR(INDEX(List4final,ROWS(E$1:$E18)-ROWS(List1final)-ROWS(List2final)-ROWS(List3final)),IFERROR(INDEX(List5final,ROWS(E$1:$E18)-ROWS(List1final)-ROWS(List2final)-ROWS(List3final)-ROWS(List4final)),IFERROR(INDEX(List6final,ROWS(E$1:$E18)-ROWS(List1final)-ROWS(List2final)-ROWS(List3final)-ROWS(List4final)-ROWS(List5final)),""))))))</f>
        <v/>
      </c>
      <c r="F19" s="19" t="str">
        <f t="array" ref="F19">INDEX(Lists1through6,MATCH(0,COUNTIF($F$1:F18,Lists1through6),0))</f>
        <v>Travel board games</v>
      </c>
      <c r="G19" s="3" t="str">
        <f t="array" ref="G19">IFERROR(INDEX(Lists1through6repeats,MATCH(0,COUNTIF($G$1:G18,Lists1through6repeats),0)),"")</f>
        <v>Travel board games</v>
      </c>
      <c r="I19" s="19" t="e">
        <f t="array" ref="I19">INDEX(Lists7through12,MATCH(0,COUNTIF($I$1:I18,Lists7through12),0))</f>
        <v>#N/A</v>
      </c>
      <c r="K19" s="20" t="str">
        <f t="array" ref="K19">IFERROR(INDEX(FullListA,ROWS(K$1:$K18)),IFERROR(INDEX(FullListB,ROWS(K$1:$K18)-ROWS(FullListA)),""))</f>
        <v>Travel board games</v>
      </c>
    </row>
    <row r="20" spans="5:11">
      <c r="E20" s="3">
        <f t="array" ref="E20">IFERROR(INDEX(List1final,ROWS(E$1:$E19)),IFERROR(INDEX(List2final,ROWS(E$1:$E19)-ROWS(List1final)),IFERROR(INDEX(List3final,ROWS(E$1:$E19)-ROWS(List1final)-ROWS(List2final)),IFERROR(INDEX(List4final,ROWS(E$1:$E19)-ROWS(List1final)-ROWS(List2final)-ROWS(List3final)),IFERROR(INDEX(List5final,ROWS(E$1:$E19)-ROWS(List1final)-ROWS(List2final)-ROWS(List3final)-ROWS(List4final)),IFERROR(INDEX(List6final,ROWS(E$1:$E19)-ROWS(List1final)-ROWS(List2final)-ROWS(List3final)-ROWS(List4final)-ROWS(List5final)),""))))))</f>
        <v>0</v>
      </c>
      <c r="F20" s="19" t="str">
        <f t="array" ref="F20">INDEX(Lists1through6,MATCH(0,COUNTIF($F$1:F19,Lists1through6),0))</f>
        <v>Playing cards</v>
      </c>
      <c r="G20" s="3" t="str">
        <f t="array" ref="G20">IFERROR(INDEX(Lists1through6repeats,MATCH(0,COUNTIF($G$1:G19,Lists1through6repeats),0)),"")</f>
        <v>Playing cards</v>
      </c>
      <c r="I20" s="19" t="e">
        <f t="array" ref="I20">INDEX(Lists7through12,MATCH(0,COUNTIF($I$1:I19,Lists7through12),0))</f>
        <v>#N/A</v>
      </c>
      <c r="K20" s="20" t="str">
        <f t="array" ref="K20">IFERROR(INDEX(FullListA,ROWS(K$1:$K19)),IFERROR(INDEX(FullListB,ROWS(K$1:$K19)-ROWS(FullListA)),""))</f>
        <v>Playing cards</v>
      </c>
    </row>
    <row r="21" spans="5:11">
      <c r="E21" s="3" t="str">
        <f t="array" ref="E21">IFERROR(INDEX(List1final,ROWS(E$1:$E20)),IFERROR(INDEX(List2final,ROWS(E$1:$E20)-ROWS(List1final)),IFERROR(INDEX(List3final,ROWS(E$1:$E20)-ROWS(List1final)-ROWS(List2final)),IFERROR(INDEX(List4final,ROWS(E$1:$E20)-ROWS(List1final)-ROWS(List2final)-ROWS(List3final)),IFERROR(INDEX(List5final,ROWS(E$1:$E20)-ROWS(List1final)-ROWS(List2final)-ROWS(List3final)-ROWS(List4final)),IFERROR(INDEX(List6final,ROWS(E$1:$E20)-ROWS(List1final)-ROWS(List2final)-ROWS(List3final)-ROWS(List4final)-ROWS(List5final)),""))))))</f>
        <v/>
      </c>
      <c r="F21" s="19" t="str">
        <f t="array" ref="F21">INDEX(Lists1through6,MATCH(0,COUNTIF($F$1:F20,Lists1through6),0))</f>
        <v>Dice</v>
      </c>
      <c r="G21" s="3" t="str">
        <f t="array" ref="G21">IFERROR(INDEX(Lists1through6repeats,MATCH(0,COUNTIF($G$1:G20,Lists1through6repeats),0)),"")</f>
        <v>Dice</v>
      </c>
      <c r="I21" s="19" t="e">
        <f t="array" ref="I21">INDEX(Lists7through12,MATCH(0,COUNTIF($I$1:I20,Lists7through12),0))</f>
        <v>#N/A</v>
      </c>
      <c r="K21" s="20" t="str">
        <f t="array" ref="K21">IFERROR(INDEX(FullListA,ROWS(K$1:$K20)),IFERROR(INDEX(FullListB,ROWS(K$1:$K20)-ROWS(FullListA)),""))</f>
        <v>Dice</v>
      </c>
    </row>
    <row r="22" spans="5:11">
      <c r="E22" s="3" t="str">
        <f t="array" ref="E22">IFERROR(INDEX(List1final,ROWS(E$1:$E21)),IFERROR(INDEX(List2final,ROWS(E$1:$E21)-ROWS(List1final)),IFERROR(INDEX(List3final,ROWS(E$1:$E21)-ROWS(List1final)-ROWS(List2final)),IFERROR(INDEX(List4final,ROWS(E$1:$E21)-ROWS(List1final)-ROWS(List2final)-ROWS(List3final)),IFERROR(INDEX(List5final,ROWS(E$1:$E21)-ROWS(List1final)-ROWS(List2final)-ROWS(List3final)-ROWS(List4final)),IFERROR(INDEX(List6final,ROWS(E$1:$E21)-ROWS(List1final)-ROWS(List2final)-ROWS(List3final)-ROWS(List4final)-ROWS(List5final)),""))))))</f>
        <v/>
      </c>
      <c r="F22" s="19" t="str">
        <f t="array" ref="F22">INDEX(Lists1through6,MATCH(0,COUNTIF($F$1:F21,Lists1through6),0))</f>
        <v>-</v>
      </c>
      <c r="G22" s="3" t="str">
        <f t="array" ref="G22">IFERROR(INDEX(Lists1through6repeats,MATCH(0,COUNTIF($G$1:G21,Lists1through6repeats),0)),"")</f>
        <v>-</v>
      </c>
      <c r="I22" s="19" t="e">
        <f t="array" ref="I22">INDEX(Lists7through12,MATCH(0,COUNTIF($I$1:I21,Lists7through12),0))</f>
        <v>#N/A</v>
      </c>
      <c r="K22" s="20" t="str">
        <f t="array" ref="K22">IFERROR(INDEX(FullListA,ROWS(K$1:$K21)),IFERROR(INDEX(FullListB,ROWS(K$1:$K21)-ROWS(FullListA)),""))</f>
        <v>-</v>
      </c>
    </row>
    <row r="23" spans="5:11">
      <c r="E23" s="3" t="str">
        <f t="array" ref="E23">IFERROR(INDEX(List1final,ROWS(E$1:$E22)),IFERROR(INDEX(List2final,ROWS(E$1:$E22)-ROWS(List1final)),IFERROR(INDEX(List3final,ROWS(E$1:$E22)-ROWS(List1final)-ROWS(List2final)),IFERROR(INDEX(List4final,ROWS(E$1:$E22)-ROWS(List1final)-ROWS(List2final)-ROWS(List3final)),IFERROR(INDEX(List5final,ROWS(E$1:$E22)-ROWS(List1final)-ROWS(List2final)-ROWS(List3final)-ROWS(List4final)),IFERROR(INDEX(List6final,ROWS(E$1:$E22)-ROWS(List1final)-ROWS(List2final)-ROWS(List3final)-ROWS(List4final)-ROWS(List5final)),""))))))</f>
        <v/>
      </c>
      <c r="F23" s="19" t="str">
        <f t="array" ref="F23">INDEX(Lists1through6,MATCH(0,COUNTIF($F$1:F22,Lists1through6),0))</f>
        <v>Fly swatter</v>
      </c>
      <c r="G23" s="3" t="str">
        <f t="array" ref="G23">IFERROR(INDEX(Lists1through6repeats,MATCH(0,COUNTIF($G$1:G22,Lists1through6repeats),0)),"")</f>
        <v>Fly swatter</v>
      </c>
      <c r="I23" s="19" t="e">
        <f t="array" ref="I23">INDEX(Lists7through12,MATCH(0,COUNTIF($I$1:I22,Lists7through12),0))</f>
        <v>#N/A</v>
      </c>
      <c r="K23" s="20" t="str">
        <f t="array" ref="K23">IFERROR(INDEX(FullListA,ROWS(K$1:$K22)),IFERROR(INDEX(FullListB,ROWS(K$1:$K22)-ROWS(FullListA)),""))</f>
        <v>Fly swatter</v>
      </c>
    </row>
    <row r="24" spans="5:11">
      <c r="E24" s="3" t="str">
        <f t="array" ref="E24">IFERROR(INDEX(List1final,ROWS(E$1:$E23)),IFERROR(INDEX(List2final,ROWS(E$1:$E23)-ROWS(List1final)),IFERROR(INDEX(List3final,ROWS(E$1:$E23)-ROWS(List1final)-ROWS(List2final)),IFERROR(INDEX(List4final,ROWS(E$1:$E23)-ROWS(List1final)-ROWS(List2final)-ROWS(List3final)),IFERROR(INDEX(List5final,ROWS(E$1:$E23)-ROWS(List1final)-ROWS(List2final)-ROWS(List3final)-ROWS(List4final)),IFERROR(INDEX(List6final,ROWS(E$1:$E23)-ROWS(List1final)-ROWS(List2final)-ROWS(List3final)-ROWS(List4final)-ROWS(List5final)),""))))))</f>
        <v/>
      </c>
      <c r="F24" s="19" t="str">
        <f t="array" ref="F24">INDEX(Lists1through6,MATCH(0,COUNTIF($F$1:F23,Lists1through6),0))</f>
        <v>Paper</v>
      </c>
      <c r="G24" s="3" t="str">
        <f t="array" ref="G24">IFERROR(INDEX(Lists1through6repeats,MATCH(0,COUNTIF($G$1:G23,Lists1through6repeats),0)),"")</f>
        <v>Paper</v>
      </c>
      <c r="I24" s="19" t="e">
        <f t="array" ref="I24">INDEX(Lists7through12,MATCH(0,COUNTIF($I$1:I23,Lists7through12),0))</f>
        <v>#N/A</v>
      </c>
      <c r="K24" s="20" t="str">
        <f t="array" ref="K24">IFERROR(INDEX(FullListA,ROWS(K$1:$K23)),IFERROR(INDEX(FullListB,ROWS(K$1:$K23)-ROWS(FullListA)),""))</f>
        <v>Paper</v>
      </c>
    </row>
    <row r="25" spans="5:11">
      <c r="E25" s="3" t="str">
        <f t="array" ref="E25">IFERROR(INDEX(List1final,ROWS(E$1:$E24)),IFERROR(INDEX(List2final,ROWS(E$1:$E24)-ROWS(List1final)),IFERROR(INDEX(List3final,ROWS(E$1:$E24)-ROWS(List1final)-ROWS(List2final)),IFERROR(INDEX(List4final,ROWS(E$1:$E24)-ROWS(List1final)-ROWS(List2final)-ROWS(List3final)),IFERROR(INDEX(List5final,ROWS(E$1:$E24)-ROWS(List1final)-ROWS(List2final)-ROWS(List3final)-ROWS(List4final)),IFERROR(INDEX(List6final,ROWS(E$1:$E24)-ROWS(List1final)-ROWS(List2final)-ROWS(List3final)-ROWS(List4final)-ROWS(List5final)),""))))))</f>
        <v/>
      </c>
      <c r="F25" s="19" t="str">
        <f t="array" ref="F25">INDEX(Lists1through6,MATCH(0,COUNTIF($F$1:F24,Lists1through6),0))</f>
        <v>Markers</v>
      </c>
      <c r="G25" s="3" t="str">
        <f t="array" ref="G25">IFERROR(INDEX(Lists1through6repeats,MATCH(0,COUNTIF($G$1:G24,Lists1through6repeats),0)),"")</f>
        <v>Markers</v>
      </c>
      <c r="I25" s="19" t="e">
        <f t="array" ref="I25">INDEX(Lists7through12,MATCH(0,COUNTIF($I$1:I24,Lists7through12),0))</f>
        <v>#N/A</v>
      </c>
      <c r="K25" s="20" t="str">
        <f t="array" ref="K25">IFERROR(INDEX(FullListA,ROWS(K$1:$K24)),IFERROR(INDEX(FullListB,ROWS(K$1:$K24)-ROWS(FullListA)),""))</f>
        <v>Markers</v>
      </c>
    </row>
    <row r="26" spans="5:11">
      <c r="E26" s="3" t="str">
        <f t="array" ref="E26">IFERROR(INDEX(List1final,ROWS(E$1:$E25)),IFERROR(INDEX(List2final,ROWS(E$1:$E25)-ROWS(List1final)),IFERROR(INDEX(List3final,ROWS(E$1:$E25)-ROWS(List1final)-ROWS(List2final)),IFERROR(INDEX(List4final,ROWS(E$1:$E25)-ROWS(List1final)-ROWS(List2final)-ROWS(List3final)),IFERROR(INDEX(List5final,ROWS(E$1:$E25)-ROWS(List1final)-ROWS(List2final)-ROWS(List3final)-ROWS(List4final)),IFERROR(INDEX(List6final,ROWS(E$1:$E25)-ROWS(List1final)-ROWS(List2final)-ROWS(List3final)-ROWS(List4final)-ROWS(List5final)),""))))))</f>
        <v/>
      </c>
      <c r="F26" s="19" t="str">
        <f t="array" ref="F26">INDEX(Lists1through6,MATCH(0,COUNTIF($F$1:F25,Lists1through6),0))</f>
        <v>Timer</v>
      </c>
      <c r="G26" s="3" t="str">
        <f t="array" ref="G26">IFERROR(INDEX(Lists1through6repeats,MATCH(0,COUNTIF($G$1:G25,Lists1through6repeats),0)),"")</f>
        <v>Timer</v>
      </c>
      <c r="I26" s="19"/>
      <c r="K26" s="20" t="str">
        <f t="array" ref="K26">IFERROR(INDEX(FullListA,ROWS(K$1:$K25)),IFERROR(INDEX(FullListB,ROWS(K$1:$K25)-ROWS(FullListA)),""))</f>
        <v>Timer</v>
      </c>
    </row>
    <row r="27" spans="5:11">
      <c r="E27" s="3" t="str">
        <f t="array" ref="E27">IFERROR(INDEX(List1final,ROWS(E$1:$E26)),IFERROR(INDEX(List2final,ROWS(E$1:$E26)-ROWS(List1final)),IFERROR(INDEX(List3final,ROWS(E$1:$E26)-ROWS(List1final)-ROWS(List2final)),IFERROR(INDEX(List4final,ROWS(E$1:$E26)-ROWS(List1final)-ROWS(List2final)-ROWS(List3final)),IFERROR(INDEX(List5final,ROWS(E$1:$E26)-ROWS(List1final)-ROWS(List2final)-ROWS(List3final)-ROWS(List4final)),IFERROR(INDEX(List6final,ROWS(E$1:$E26)-ROWS(List1final)-ROWS(List2final)-ROWS(List3final)-ROWS(List4final)-ROWS(List5final)),""))))))</f>
        <v/>
      </c>
      <c r="F27" s="19" t="str">
        <f t="array" ref="F27">INDEX(Lists1through6,MATCH(0,COUNTIF($F$1:F26,Lists1through6),0))</f>
        <v>Pictures of food</v>
      </c>
      <c r="G27" s="3" t="str">
        <f t="array" ref="G27">IFERROR(INDEX(Lists1through6repeats,MATCH(0,COUNTIF($G$1:G26,Lists1through6repeats),0)),"")</f>
        <v>Pictures of food</v>
      </c>
      <c r="I27" s="19" t="e">
        <f t="array" ref="I27">INDEX(Lists7through12,MATCH(0,COUNTIF($I$1:I26,Lists7through12),0))</f>
        <v>#N/A</v>
      </c>
      <c r="K27" s="20" t="str">
        <f t="array" ref="K27">IFERROR(INDEX(FullListA,ROWS(K$1:$K26)),IFERROR(INDEX(FullListB,ROWS(K$1:$K26)-ROWS(FullListA)),""))</f>
        <v>Pictures of food</v>
      </c>
    </row>
    <row r="28" spans="5:11">
      <c r="E28" s="3" t="str">
        <f t="array" ref="E28">IFERROR(INDEX(List1final,ROWS(E$1:$E27)),IFERROR(INDEX(List2final,ROWS(E$1:$E27)-ROWS(List1final)),IFERROR(INDEX(List3final,ROWS(E$1:$E27)-ROWS(List1final)-ROWS(List2final)),IFERROR(INDEX(List4final,ROWS(E$1:$E27)-ROWS(List1final)-ROWS(List2final)-ROWS(List3final)),IFERROR(INDEX(List5final,ROWS(E$1:$E27)-ROWS(List1final)-ROWS(List2final)-ROWS(List3final)-ROWS(List4final)),IFERROR(INDEX(List6final,ROWS(E$1:$E27)-ROWS(List1final)-ROWS(List2final)-ROWS(List3final)-ROWS(List4final)-ROWS(List5final)),""))))))</f>
        <v/>
      </c>
      <c r="F28" s="19" t="str">
        <f t="array" ref="F28">INDEX(Lists1through6,MATCH(0,COUNTIF($F$1:F27,Lists1through6),0))</f>
        <v>Pictures of drinks</v>
      </c>
      <c r="G28" s="3" t="str">
        <f t="array" ref="G28">IFERROR(INDEX(Lists1through6repeats,MATCH(0,COUNTIF($G$1:G27,Lists1through6repeats),0)),"")</f>
        <v>Pictures of drinks</v>
      </c>
      <c r="I28" s="19" t="e">
        <f t="array" ref="I28">INDEX(Lists7through12,MATCH(0,COUNTIF($I$1:I27,Lists7through12),0))</f>
        <v>#N/A</v>
      </c>
      <c r="K28" s="20" t="str">
        <f t="array" ref="K28">IFERROR(INDEX(FullListA,ROWS(K$1:$K27)),IFERROR(INDEX(FullListB,ROWS(K$1:$K27)-ROWS(FullListA)),""))</f>
        <v>Pictures of drinks</v>
      </c>
    </row>
    <row r="29" spans="5:11">
      <c r="E29" s="3">
        <f t="array" ref="E29">IFERROR(INDEX(List1final,ROWS(E$1:$E28)),IFERROR(INDEX(List2final,ROWS(E$1:$E28)-ROWS(List1final)),IFERROR(INDEX(List3final,ROWS(E$1:$E28)-ROWS(List1final)-ROWS(List2final)),IFERROR(INDEX(List4final,ROWS(E$1:$E28)-ROWS(List1final)-ROWS(List2final)-ROWS(List3final)),IFERROR(INDEX(List5final,ROWS(E$1:$E28)-ROWS(List1final)-ROWS(List2final)-ROWS(List3final)-ROWS(List4final)),IFERROR(INDEX(List6final,ROWS(E$1:$E28)-ROWS(List1final)-ROWS(List2final)-ROWS(List3final)-ROWS(List4final)-ROWS(List5final)),""))))))</f>
        <v>0</v>
      </c>
      <c r="F29" s="19" t="str">
        <f t="array" ref="F29">INDEX(Lists1through6,MATCH(0,COUNTIF($F$1:F28,Lists1through6),0))</f>
        <v>Empty alcohol bottles</v>
      </c>
      <c r="G29" s="3" t="str">
        <f t="array" ref="G29">IFERROR(INDEX(Lists1through6repeats,MATCH(0,COUNTIF($G$1:G28,Lists1through6repeats),0)),"")</f>
        <v>Empty alcohol bottles</v>
      </c>
      <c r="I29" s="19" t="e">
        <f t="array" ref="I29">INDEX(Lists7through12,MATCH(0,COUNTIF($I$1:I28,Lists7through12),0))</f>
        <v>#N/A</v>
      </c>
      <c r="K29" s="20" t="str">
        <f t="array" ref="K29">IFERROR(INDEX(FullListA,ROWS(K$1:$K28)),IFERROR(INDEX(FullListB,ROWS(K$1:$K28)-ROWS(FullListA)),""))</f>
        <v>Empty alcohol bottles</v>
      </c>
    </row>
    <row r="30" spans="5:11">
      <c r="E30" s="3" t="str">
        <f t="array" ref="E30">IFERROR(INDEX(List1final,ROWS(E$1:$E29)),IFERROR(INDEX(List2final,ROWS(E$1:$E29)-ROWS(List1final)),IFERROR(INDEX(List3final,ROWS(E$1:$E29)-ROWS(List1final)-ROWS(List2final)),IFERROR(INDEX(List4final,ROWS(E$1:$E29)-ROWS(List1final)-ROWS(List2final)-ROWS(List3final)),IFERROR(INDEX(List5final,ROWS(E$1:$E29)-ROWS(List1final)-ROWS(List2final)-ROWS(List3final)-ROWS(List4final)),IFERROR(INDEX(List6final,ROWS(E$1:$E29)-ROWS(List1final)-ROWS(List2final)-ROWS(List3final)-ROWS(List4final)-ROWS(List5final)),""))))))</f>
        <v/>
      </c>
      <c r="F30" s="19" t="str">
        <f t="array" ref="F30">INDEX(Lists1through6,MATCH(0,COUNTIF($F$1:F29,Lists1through6),0))</f>
        <v>Meal receipt</v>
      </c>
      <c r="G30" s="3" t="str">
        <f t="array" ref="G30">IFERROR(INDEX(Lists1through6repeats,MATCH(0,COUNTIF($G$1:G29,Lists1through6repeats),0)),"")</f>
        <v>Meal receipt</v>
      </c>
      <c r="I30" s="19" t="e">
        <f t="array" ref="I30">INDEX(Lists7through12,MATCH(0,COUNTIF($I$1:I29,Lists7through12),0))</f>
        <v>#N/A</v>
      </c>
      <c r="K30" s="20" t="str">
        <f t="array" ref="K30">IFERROR(INDEX(FullListA,ROWS(K$1:$K29)),IFERROR(INDEX(FullListB,ROWS(K$1:$K29)-ROWS(FullListA)),""))</f>
        <v>Meal receipt</v>
      </c>
    </row>
    <row r="31" spans="5:11">
      <c r="E31" s="3" t="str">
        <f t="array" ref="E31">IFERROR(INDEX(List1final,ROWS(E$1:$E30)),IFERROR(INDEX(List2final,ROWS(E$1:$E30)-ROWS(List1final)),IFERROR(INDEX(List3final,ROWS(E$1:$E30)-ROWS(List1final)-ROWS(List2final)),IFERROR(INDEX(List4final,ROWS(E$1:$E30)-ROWS(List1final)-ROWS(List2final)-ROWS(List3final)),IFERROR(INDEX(List5final,ROWS(E$1:$E30)-ROWS(List1final)-ROWS(List2final)-ROWS(List3final)-ROWS(List4final)),IFERROR(INDEX(List6final,ROWS(E$1:$E30)-ROWS(List1final)-ROWS(List2final)-ROWS(List3final)-ROWS(List4final)-ROWS(List5final)),""))))))</f>
        <v/>
      </c>
      <c r="F31" s="19" t="str">
        <f t="array" ref="F31">INDEX(Lists1through6,MATCH(0,COUNTIF($F$1:F30,Lists1through6),0))</f>
        <v>Used/old cell phone</v>
      </c>
      <c r="G31" s="3" t="str">
        <f t="array" ref="G31">IFERROR(INDEX(Lists1through6repeats,MATCH(0,COUNTIF($G$1:G30,Lists1through6repeats),0)),"")</f>
        <v>Used/old cell phone</v>
      </c>
      <c r="I31" s="19" t="e">
        <f t="array" ref="I31">INDEX(Lists7through12,MATCH(0,COUNTIF($I$1:I30,Lists7through12),0))</f>
        <v>#N/A</v>
      </c>
      <c r="K31" s="20" t="str">
        <f t="array" ref="K31">IFERROR(INDEX(FullListA,ROWS(K$1:$K30)),IFERROR(INDEX(FullListB,ROWS(K$1:$K30)-ROWS(FullListA)),""))</f>
        <v>Used/old cell phone</v>
      </c>
    </row>
    <row r="32" spans="5:11">
      <c r="E32" s="3" t="str">
        <f t="array" ref="E32">IFERROR(INDEX(List1final,ROWS(E$1:$E31)),IFERROR(INDEX(List2final,ROWS(E$1:$E31)-ROWS(List1final)),IFERROR(INDEX(List3final,ROWS(E$1:$E31)-ROWS(List1final)-ROWS(List2final)),IFERROR(INDEX(List4final,ROWS(E$1:$E31)-ROWS(List1final)-ROWS(List2final)-ROWS(List3final)),IFERROR(INDEX(List5final,ROWS(E$1:$E31)-ROWS(List1final)-ROWS(List2final)-ROWS(List3final)-ROWS(List4final)),IFERROR(INDEX(List6final,ROWS(E$1:$E31)-ROWS(List1final)-ROWS(List2final)-ROWS(List3final)-ROWS(List4final)-ROWS(List5final)),""))))))</f>
        <v/>
      </c>
      <c r="F32" s="19" t="str">
        <f t="array" ref="F32">INDEX(Lists1through6,MATCH(0,COUNTIF($F$1:F31,Lists1through6),0))</f>
        <v>Sample student report card</v>
      </c>
      <c r="G32" s="3" t="str">
        <f t="array" ref="G32">IFERROR(INDEX(Lists1through6repeats,MATCH(0,COUNTIF($G$1:G31,Lists1through6repeats),0)),"")</f>
        <v>Sample student report card</v>
      </c>
      <c r="I32" s="19" t="e">
        <f t="array" ref="I32">INDEX(Lists7through12,MATCH(0,COUNTIF($I$1:I31,Lists7through12),0))</f>
        <v>#N/A</v>
      </c>
      <c r="K32" s="20" t="str">
        <f t="array" ref="K32">IFERROR(INDEX(FullListA,ROWS(K$1:$K31)),IFERROR(INDEX(FullListB,ROWS(K$1:$K31)-ROWS(FullListA)),""))</f>
        <v>Sample student report card</v>
      </c>
    </row>
    <row r="33" spans="5:11">
      <c r="E33" s="3" t="str">
        <f t="array" ref="E33">IFERROR(INDEX(List1final,ROWS(E$1:$E32)),IFERROR(INDEX(List2final,ROWS(E$1:$E32)-ROWS(List1final)),IFERROR(INDEX(List3final,ROWS(E$1:$E32)-ROWS(List1final)-ROWS(List2final)),IFERROR(INDEX(List4final,ROWS(E$1:$E32)-ROWS(List1final)-ROWS(List2final)-ROWS(List3final)),IFERROR(INDEX(List5final,ROWS(E$1:$E32)-ROWS(List1final)-ROWS(List2final)-ROWS(List3final)-ROWS(List4final)),IFERROR(INDEX(List6final,ROWS(E$1:$E32)-ROWS(List1final)-ROWS(List2final)-ROWS(List3final)-ROWS(List4final)-ROWS(List5final)),""))))))</f>
        <v/>
      </c>
      <c r="F33" s="19" t="str">
        <f t="array" ref="F33">INDEX(Lists1through6,MATCH(0,COUNTIF($F$1:F32,Lists1through6),0))</f>
        <v>Sample notes home from teachers</v>
      </c>
      <c r="G33" s="3" t="str">
        <f t="array" ref="G33">IFERROR(INDEX(Lists1through6repeats,MATCH(0,COUNTIF($G$1:G32,Lists1through6repeats),0)),"")</f>
        <v>Sample notes home from teachers</v>
      </c>
      <c r="I33" s="19" t="e">
        <f t="array" ref="I33">INDEX(Lists7through12,MATCH(0,COUNTIF($I$1:I32,Lists7through12),0))</f>
        <v>#N/A</v>
      </c>
      <c r="K33" s="20" t="str">
        <f t="array" ref="K33">IFERROR(INDEX(FullListA,ROWS(K$1:$K32)),IFERROR(INDEX(FullListB,ROWS(K$1:$K32)-ROWS(FullListA)),""))</f>
        <v>Sample notes home from teachers</v>
      </c>
    </row>
    <row r="34" spans="5:11">
      <c r="E34" s="3" t="str">
        <f t="array" ref="E34">IFERROR(INDEX(List1final,ROWS(E$1:$E33)),IFERROR(INDEX(List2final,ROWS(E$1:$E33)-ROWS(List1final)),IFERROR(INDEX(List3final,ROWS(E$1:$E33)-ROWS(List1final)-ROWS(List2final)),IFERROR(INDEX(List4final,ROWS(E$1:$E33)-ROWS(List1final)-ROWS(List2final)-ROWS(List3final)),IFERROR(INDEX(List5final,ROWS(E$1:$E33)-ROWS(List1final)-ROWS(List2final)-ROWS(List3final)-ROWS(List4final)),IFERROR(INDEX(List6final,ROWS(E$1:$E33)-ROWS(List1final)-ROWS(List2final)-ROWS(List3final)-ROWS(List4final)-ROWS(List5final)),""))))))</f>
        <v/>
      </c>
      <c r="F34" s="19" t="str">
        <f t="array" ref="F34">INDEX(Lists1through6,MATCH(0,COUNTIF($F$1:F33,Lists1through6),0))</f>
        <v>Local school supply lists</v>
      </c>
      <c r="G34" s="3" t="str">
        <f t="array" ref="G34">IFERROR(INDEX(Lists1through6repeats,MATCH(0,COUNTIF($G$1:G33,Lists1through6repeats),0)),"")</f>
        <v>Local school supply lists</v>
      </c>
      <c r="I34" s="19" t="e">
        <f t="array" ref="I34">INDEX(Lists7through12,MATCH(0,COUNTIF($I$1:I33,Lists7through12),0))</f>
        <v>#N/A</v>
      </c>
      <c r="K34" s="20" t="str">
        <f t="array" ref="K34">IFERROR(INDEX(FullListA,ROWS(K$1:$K33)),IFERROR(INDEX(FullListB,ROWS(K$1:$K33)-ROWS(FullListA)),""))</f>
        <v>Local school supply lists</v>
      </c>
    </row>
    <row r="35" spans="5:11">
      <c r="E35" s="3" t="str">
        <f t="array" ref="E35">IFERROR(INDEX(List1final,ROWS(E$1:$E34)),IFERROR(INDEX(List2final,ROWS(E$1:$E34)-ROWS(List1final)),IFERROR(INDEX(List3final,ROWS(E$1:$E34)-ROWS(List1final)-ROWS(List2final)),IFERROR(INDEX(List4final,ROWS(E$1:$E34)-ROWS(List1final)-ROWS(List2final)-ROWS(List3final)),IFERROR(INDEX(List5final,ROWS(E$1:$E34)-ROWS(List1final)-ROWS(List2final)-ROWS(List3final)-ROWS(List4final)),IFERROR(INDEX(List6final,ROWS(E$1:$E34)-ROWS(List1final)-ROWS(List2final)-ROWS(List3final)-ROWS(List4final)-ROWS(List5final)),""))))))</f>
        <v/>
      </c>
      <c r="F35" s="19" t="str">
        <f t="array" ref="F35">INDEX(Lists1through6,MATCH(0,COUNTIF($F$1:F34,Lists1through6),0))</f>
        <v>Local school calendar</v>
      </c>
      <c r="G35" s="3" t="str">
        <f t="array" ref="G35">IFERROR(INDEX(Lists1through6repeats,MATCH(0,COUNTIF($G$1:G34,Lists1through6repeats),0)),"")</f>
        <v>Local school calendar</v>
      </c>
      <c r="I35" s="19" t="e">
        <f t="array" ref="I35">INDEX(Lists7through12,MATCH(0,COUNTIF($I$1:I34,Lists7through12),0))</f>
        <v>#N/A</v>
      </c>
      <c r="K35" s="20" t="str">
        <f t="array" ref="K35">IFERROR(INDEX(FullListA,ROWS(K$1:$K34)),IFERROR(INDEX(FullListB,ROWS(K$1:$K34)-ROWS(FullListA)),""))</f>
        <v>Local school calendar</v>
      </c>
    </row>
    <row r="36" spans="5:11">
      <c r="E36" s="3" t="str">
        <f t="array" ref="E36">IFERROR(INDEX(List1final,ROWS(E$1:$E35)),IFERROR(INDEX(List2final,ROWS(E$1:$E35)-ROWS(List1final)),IFERROR(INDEX(List3final,ROWS(E$1:$E35)-ROWS(List1final)-ROWS(List2final)),IFERROR(INDEX(List4final,ROWS(E$1:$E35)-ROWS(List1final)-ROWS(List2final)-ROWS(List3final)),IFERROR(INDEX(List5final,ROWS(E$1:$E35)-ROWS(List1final)-ROWS(List2final)-ROWS(List3final)-ROWS(List4final)),IFERROR(INDEX(List6final,ROWS(E$1:$E35)-ROWS(List1final)-ROWS(List2final)-ROWS(List3final)-ROWS(List4final)-ROWS(List5final)),""))))))</f>
        <v/>
      </c>
      <c r="F36" s="19" t="str">
        <f t="array" ref="F36">INDEX(Lists1through6,MATCH(0,COUNTIF($F$1:F35,Lists1through6),0))</f>
        <v>DR: http://www.nyc.gov/html/weareny/html/home/home.shtml</v>
      </c>
      <c r="G36" s="3" t="str">
        <f t="array" ref="G36">IFERROR(INDEX(Lists1through6repeats,MATCH(0,COUNTIF($G$1:G35,Lists1through6repeats),0)),"")</f>
        <v>DR: http://www.nyc.gov/html/weareny/html/home/home.shtml</v>
      </c>
      <c r="I36" s="19" t="e">
        <f t="array" ref="I36">INDEX(Lists7through12,MATCH(0,COUNTIF($I$1:I35,Lists7through12),0))</f>
        <v>#N/A</v>
      </c>
      <c r="K36" s="20" t="str">
        <f t="array" ref="K36">IFERROR(INDEX(FullListA,ROWS(K$1:$K35)),IFERROR(INDEX(FullListB,ROWS(K$1:$K35)-ROWS(FullListA)),""))</f>
        <v>DR: http://www.nyc.gov/html/weareny/html/home/home.shtml</v>
      </c>
    </row>
    <row r="37" spans="5:11">
      <c r="E37" s="3" t="str">
        <f t="array" ref="E37">IFERROR(INDEX(List1final,ROWS(E$1:$E36)),IFERROR(INDEX(List2final,ROWS(E$1:$E36)-ROWS(List1final)),IFERROR(INDEX(List3final,ROWS(E$1:$E36)-ROWS(List1final)-ROWS(List2final)),IFERROR(INDEX(List4final,ROWS(E$1:$E36)-ROWS(List1final)-ROWS(List2final)-ROWS(List3final)),IFERROR(INDEX(List5final,ROWS(E$1:$E36)-ROWS(List1final)-ROWS(List2final)-ROWS(List3final)-ROWS(List4final)),IFERROR(INDEX(List6final,ROWS(E$1:$E36)-ROWS(List1final)-ROWS(List2final)-ROWS(List3final)-ROWS(List4final)-ROWS(List5final)),""))))))</f>
        <v/>
      </c>
      <c r="F37" s="19" t="str">
        <f t="array" ref="F37">INDEX(Lists1through6,MATCH(0,COUNTIF($F$1:F36,Lists1through6),0))</f>
        <v>Hospital intake forms</v>
      </c>
      <c r="G37" s="3" t="str">
        <f t="array" ref="G37">IFERROR(INDEX(Lists1through6repeats,MATCH(0,COUNTIF($G$1:G36,Lists1through6repeats),0)),"")</f>
        <v>Hospital intake forms</v>
      </c>
      <c r="I37" s="19" t="e">
        <f t="array" ref="I37">INDEX(Lists7through12,MATCH(0,COUNTIF($I$1:I36,Lists7through12),0))</f>
        <v>#N/A</v>
      </c>
      <c r="K37" s="20" t="str">
        <f t="array" ref="K37">IFERROR(INDEX(FullListA,ROWS(K$1:$K36)),IFERROR(INDEX(FullListB,ROWS(K$1:$K36)-ROWS(FullListA)),""))</f>
        <v>Hospital intake forms</v>
      </c>
    </row>
    <row r="38" spans="5:11">
      <c r="E38" s="3">
        <f t="array" ref="E38">IFERROR(INDEX(List1final,ROWS(E$1:$E37)),IFERROR(INDEX(List2final,ROWS(E$1:$E37)-ROWS(List1final)),IFERROR(INDEX(List3final,ROWS(E$1:$E37)-ROWS(List1final)-ROWS(List2final)),IFERROR(INDEX(List4final,ROWS(E$1:$E37)-ROWS(List1final)-ROWS(List2final)-ROWS(List3final)),IFERROR(INDEX(List5final,ROWS(E$1:$E37)-ROWS(List1final)-ROWS(List2final)-ROWS(List3final)-ROWS(List4final)),IFERROR(INDEX(List6final,ROWS(E$1:$E37)-ROWS(List1final)-ROWS(List2final)-ROWS(List3final)-ROWS(List4final)-ROWS(List5final)),""))))))</f>
        <v>0</v>
      </c>
      <c r="F38" s="19" t="str">
        <f t="array" ref="F38">INDEX(Lists1through6,MATCH(0,COUNTIF($F$1:F37,Lists1through6),0))</f>
        <v>Medicine bottle/packages</v>
      </c>
      <c r="G38" s="3" t="str">
        <f t="array" ref="G38">IFERROR(INDEX(Lists1through6repeats,MATCH(0,COUNTIF($G$1:G37,Lists1through6repeats),0)),"")</f>
        <v>Medicine bottle/packages</v>
      </c>
      <c r="I38" s="19" t="e">
        <f t="array" ref="I38">INDEX(Lists7through12,MATCH(0,COUNTIF($I$1:I37,Lists7through12),0))</f>
        <v>#N/A</v>
      </c>
      <c r="K38" s="20" t="str">
        <f t="array" ref="K38">IFERROR(INDEX(FullListA,ROWS(K$1:$K37)),IFERROR(INDEX(FullListB,ROWS(K$1:$K37)-ROWS(FullListA)),""))</f>
        <v>Medicine bottle/packages</v>
      </c>
    </row>
    <row r="39" spans="5:11">
      <c r="E39" s="3" t="str">
        <f t="array" ref="E39">IFERROR(INDEX(List1final,ROWS(E$1:$E38)),IFERROR(INDEX(List2final,ROWS(E$1:$E38)-ROWS(List1final)),IFERROR(INDEX(List3final,ROWS(E$1:$E38)-ROWS(List1final)-ROWS(List2final)),IFERROR(INDEX(List4final,ROWS(E$1:$E38)-ROWS(List1final)-ROWS(List2final)-ROWS(List3final)),IFERROR(INDEX(List5final,ROWS(E$1:$E38)-ROWS(List1final)-ROWS(List2final)-ROWS(List3final)-ROWS(List4final)),IFERROR(INDEX(List6final,ROWS(E$1:$E38)-ROWS(List1final)-ROWS(List2final)-ROWS(List3final)-ROWS(List4final)-ROWS(List5final)),""))))))</f>
        <v/>
      </c>
      <c r="F39" s="19" t="str">
        <f t="array" ref="F39">INDEX(Lists1through6,MATCH(0,COUNTIF($F$1:F38,Lists1through6),0))</f>
        <v>Pictures of common medical equipment</v>
      </c>
      <c r="G39" s="3" t="str">
        <f t="array" ref="G39">IFERROR(INDEX(Lists1through6repeats,MATCH(0,COUNTIF($G$1:G38,Lists1through6repeats),0)),"")</f>
        <v>Pictures of common medical equipment</v>
      </c>
      <c r="I39" s="19" t="e">
        <f t="array" ref="I39">INDEX(Lists7through12,MATCH(0,COUNTIF($I$1:I38,Lists7through12),0))</f>
        <v>#N/A</v>
      </c>
      <c r="K39" s="20" t="str">
        <f t="array" ref="K39">IFERROR(INDEX(FullListA,ROWS(K$1:$K38)),IFERROR(INDEX(FullListB,ROWS(K$1:$K38)-ROWS(FullListA)),""))</f>
        <v>Pictures of common medical equipment</v>
      </c>
    </row>
    <row r="40" spans="5:11">
      <c r="E40" s="3" t="str">
        <f t="array" ref="E40">IFERROR(INDEX(List1final,ROWS(E$1:$E39)),IFERROR(INDEX(List2final,ROWS(E$1:$E39)-ROWS(List1final)),IFERROR(INDEX(List3final,ROWS(E$1:$E39)-ROWS(List1final)-ROWS(List2final)),IFERROR(INDEX(List4final,ROWS(E$1:$E39)-ROWS(List1final)-ROWS(List2final)-ROWS(List3final)),IFERROR(INDEX(List5final,ROWS(E$1:$E39)-ROWS(List1final)-ROWS(List2final)-ROWS(List3final)-ROWS(List4final)),IFERROR(INDEX(List6final,ROWS(E$1:$E39)-ROWS(List1final)-ROWS(List2final)-ROWS(List3final)-ROWS(List4final)-ROWS(List5final)),""))))))</f>
        <v>Restaurant menus</v>
      </c>
      <c r="F40" s="19" t="str">
        <f t="array" ref="F40">INDEX(Lists1through6,MATCH(0,COUNTIF($F$1:F39,Lists1through6),0))</f>
        <v>Immigrant services directory</v>
      </c>
      <c r="G40" s="3" t="str">
        <f t="array" ref="G40">IFERROR(INDEX(Lists1through6repeats,MATCH(0,COUNTIF($G$1:G39,Lists1through6repeats),0)),"")</f>
        <v>Immigrant services directory</v>
      </c>
      <c r="I40" s="19" t="e">
        <f t="array" ref="I40">INDEX(Lists7through12,MATCH(0,COUNTIF($I$1:I39,Lists7through12),0))</f>
        <v>#N/A</v>
      </c>
      <c r="K40" s="20" t="str">
        <f t="array" ref="K40">IFERROR(INDEX(FullListA,ROWS(K$1:$K39)),IFERROR(INDEX(FullListB,ROWS(K$1:$K39)-ROWS(FullListA)),""))</f>
        <v>Immigrant services directory</v>
      </c>
    </row>
    <row r="41" spans="5:11">
      <c r="E41" s="3" t="str">
        <f t="array" ref="E41">IFERROR(INDEX(List1final,ROWS(E$1:$E40)),IFERROR(INDEX(List2final,ROWS(E$1:$E40)-ROWS(List1final)),IFERROR(INDEX(List3final,ROWS(E$1:$E40)-ROWS(List1final)-ROWS(List2final)),IFERROR(INDEX(List4final,ROWS(E$1:$E40)-ROWS(List1final)-ROWS(List2final)-ROWS(List3final)),IFERROR(INDEX(List5final,ROWS(E$1:$E40)-ROWS(List1final)-ROWS(List2final)-ROWS(List3final)-ROWS(List4final)),IFERROR(INDEX(List6final,ROWS(E$1:$E40)-ROWS(List1final)-ROWS(List2final)-ROWS(List3final)-ROWS(List4final)-ROWS(List5final)),""))))))</f>
        <v>Travel board games</v>
      </c>
      <c r="F41" s="19" t="str">
        <f t="array" ref="F41">INDEX(Lists1through6,MATCH(0,COUNTIF($F$1:F40,Lists1through6),0))</f>
        <v>Pictures of popular figures in U.S. history</v>
      </c>
      <c r="G41" s="3" t="str">
        <f t="array" ref="G41">IFERROR(INDEX(Lists1through6repeats,MATCH(0,COUNTIF($G$1:G40,Lists1through6repeats),0)),"")</f>
        <v>Pictures of popular figures in U.S. history</v>
      </c>
      <c r="I41" s="19" t="e">
        <f t="array" ref="I41">INDEX(Lists7through12,MATCH(0,COUNTIF($I$1:I40,Lists7through12),0))</f>
        <v>#N/A</v>
      </c>
      <c r="K41" s="20" t="str">
        <f t="array" ref="K41">IFERROR(INDEX(FullListA,ROWS(K$1:$K40)),IFERROR(INDEX(FullListB,ROWS(K$1:$K40)-ROWS(FullListA)),""))</f>
        <v>Pictures of popular figures in U.S. history</v>
      </c>
    </row>
    <row r="42" spans="5:11">
      <c r="E42" s="3" t="str">
        <f t="array" ref="E42">IFERROR(INDEX(List1final,ROWS(E$1:$E41)),IFERROR(INDEX(List2final,ROWS(E$1:$E41)-ROWS(List1final)),IFERROR(INDEX(List3final,ROWS(E$1:$E41)-ROWS(List1final)-ROWS(List2final)),IFERROR(INDEX(List4final,ROWS(E$1:$E41)-ROWS(List1final)-ROWS(List2final)-ROWS(List3final)),IFERROR(INDEX(List5final,ROWS(E$1:$E41)-ROWS(List1final)-ROWS(List2final)-ROWS(List3final)-ROWS(List4final)),IFERROR(INDEX(List6final,ROWS(E$1:$E41)-ROWS(List1final)-ROWS(List2final)-ROWS(List3final)-ROWS(List4final)-ROWS(List5final)),""))))))</f>
        <v>Playing cards</v>
      </c>
      <c r="F42" s="19" t="str">
        <f t="array" ref="F42">INDEX(Lists1through6,MATCH(0,COUNTIF($F$1:F41,Lists1through6),0))</f>
        <v>American flag</v>
      </c>
      <c r="G42" s="3" t="str">
        <f t="array" ref="G42">IFERROR(INDEX(Lists1through6repeats,MATCH(0,COUNTIF($G$1:G41,Lists1through6repeats),0)),"")</f>
        <v>American flag</v>
      </c>
      <c r="I42" s="19" t="e">
        <f t="array" ref="I42">INDEX(Lists7through12,MATCH(0,COUNTIF($I$1:I41,Lists7through12),0))</f>
        <v>#N/A</v>
      </c>
      <c r="K42" s="20" t="str">
        <f t="array" ref="K42">IFERROR(INDEX(FullListA,ROWS(K$1:$K41)),IFERROR(INDEX(FullListB,ROWS(K$1:$K41)-ROWS(FullListA)),""))</f>
        <v>American flag</v>
      </c>
    </row>
    <row r="43" spans="5:11">
      <c r="E43" s="3" t="str">
        <f t="array" ref="E43">IFERROR(INDEX(List1final,ROWS(E$1:$E42)),IFERROR(INDEX(List2final,ROWS(E$1:$E42)-ROWS(List1final)),IFERROR(INDEX(List3final,ROWS(E$1:$E42)-ROWS(List1final)-ROWS(List2final)),IFERROR(INDEX(List4final,ROWS(E$1:$E42)-ROWS(List1final)-ROWS(List2final)-ROWS(List3final)),IFERROR(INDEX(List5final,ROWS(E$1:$E42)-ROWS(List1final)-ROWS(List2final)-ROWS(List3final)-ROWS(List4final)),IFERROR(INDEX(List6final,ROWS(E$1:$E42)-ROWS(List1final)-ROWS(List2final)-ROWS(List3final)-ROWS(List4final)-ROWS(List5final)),""))))))</f>
        <v>Dice</v>
      </c>
      <c r="F43" s="19" t="str">
        <f t="array" ref="F43">INDEX(Lists1through6,MATCH(0,COUNTIF($F$1:F42,Lists1through6),0))</f>
        <v>Citizenship application (Form N-400)</v>
      </c>
      <c r="G43" s="3" t="str">
        <f t="array" ref="G43">IFERROR(INDEX(Lists1through6repeats,MATCH(0,COUNTIF($G$1:G42,Lists1through6repeats),0)),"")</f>
        <v>Citizenship application (Form N-400)</v>
      </c>
      <c r="I43" s="19" t="e">
        <f t="array" ref="I43">INDEX(Lists7through12,MATCH(0,COUNTIF($I$1:I42,Lists7through12),0))</f>
        <v>#N/A</v>
      </c>
      <c r="K43" s="20" t="str">
        <f t="array" ref="K43">IFERROR(INDEX(FullListA,ROWS(K$1:$K42)),IFERROR(INDEX(FullListB,ROWS(K$1:$K42)-ROWS(FullListA)),""))</f>
        <v>Citizenship application (Form N-400)</v>
      </c>
    </row>
    <row r="44" spans="5:11">
      <c r="E44" s="3" t="str">
        <f t="array" ref="E44">IFERROR(INDEX(List1final,ROWS(E$1:$E43)),IFERROR(INDEX(List2final,ROWS(E$1:$E43)-ROWS(List1final)),IFERROR(INDEX(List3final,ROWS(E$1:$E43)-ROWS(List1final)-ROWS(List2final)),IFERROR(INDEX(List4final,ROWS(E$1:$E43)-ROWS(List1final)-ROWS(List2final)-ROWS(List3final)),IFERROR(INDEX(List5final,ROWS(E$1:$E43)-ROWS(List1final)-ROWS(List2final)-ROWS(List3final)-ROWS(List4final)),IFERROR(INDEX(List6final,ROWS(E$1:$E43)-ROWS(List1final)-ROWS(List2final)-ROWS(List3final)-ROWS(List4final)-ROWS(List5final)),""))))))</f>
        <v>-</v>
      </c>
      <c r="F44" s="19" t="str">
        <f t="array" ref="F44">INDEX(Lists1through6,MATCH(0,COUNTIF($F$1:F43,Lists1through6),0))</f>
        <v>App: US Citizenship Test Trainer (Android)</v>
      </c>
      <c r="G44" s="3" t="str">
        <f t="array" ref="G44">IFERROR(INDEX(Lists1through6repeats,MATCH(0,COUNTIF($G$1:G43,Lists1through6repeats),0)),"")</f>
        <v>App: US Citizenship Test Trainer (Android)</v>
      </c>
      <c r="I44" s="19" t="e">
        <f t="array" ref="I44">INDEX(Lists7through12,MATCH(0,COUNTIF($I$1:I43,Lists7through12),0))</f>
        <v>#N/A</v>
      </c>
      <c r="K44" s="20" t="str">
        <f t="array" ref="K44">IFERROR(INDEX(FullListA,ROWS(K$1:$K43)),IFERROR(INDEX(FullListB,ROWS(K$1:$K43)-ROWS(FullListA)),""))</f>
        <v>App: US Citizenship Test Trainer (Android)</v>
      </c>
    </row>
    <row r="45" spans="5:11">
      <c r="E45" s="3" t="str">
        <f t="array" ref="E45">IFERROR(INDEX(List1final,ROWS(E$1:$E44)),IFERROR(INDEX(List2final,ROWS(E$1:$E44)-ROWS(List1final)),IFERROR(INDEX(List3final,ROWS(E$1:$E44)-ROWS(List1final)-ROWS(List2final)),IFERROR(INDEX(List4final,ROWS(E$1:$E44)-ROWS(List1final)-ROWS(List2final)-ROWS(List3final)),IFERROR(INDEX(List5final,ROWS(E$1:$E44)-ROWS(List1final)-ROWS(List2final)-ROWS(List3final)-ROWS(List4final)),IFERROR(INDEX(List6final,ROWS(E$1:$E44)-ROWS(List1final)-ROWS(List2final)-ROWS(List3final)-ROWS(List4final)-ROWS(List5final)),""))))))</f>
        <v xml:space="preserve"> </v>
      </c>
      <c r="F45" s="19" t="str">
        <f t="array" ref="F45">INDEX(Lists1through6,MATCH(0,COUNTIF($F$1:F44,Lists1through6),0))</f>
        <v>App: Free US Citizenship Test (iOS)</v>
      </c>
      <c r="G45" s="3" t="str">
        <f t="array" ref="G45">IFERROR(INDEX(Lists1through6repeats,MATCH(0,COUNTIF($G$1:G44,Lists1through6repeats),0)),"")</f>
        <v>App: Free US Citizenship Test (iOS)</v>
      </c>
      <c r="I45" s="19" t="e">
        <f t="array" ref="I45">INDEX(Lists7through12,MATCH(0,COUNTIF($I$1:I44,Lists7through12),0))</f>
        <v>#N/A</v>
      </c>
      <c r="K45" s="20" t="str">
        <f t="array" ref="K45">IFERROR(INDEX(FullListA,ROWS(K$1:$K44)),IFERROR(INDEX(FullListB,ROWS(K$1:$K44)-ROWS(FullListA)),""))</f>
        <v>App: Free US Citizenship Test (iOS)</v>
      </c>
    </row>
    <row r="46" spans="5:11">
      <c r="E46" s="3" t="str">
        <f t="array" ref="E46">IFERROR(INDEX(List1final,ROWS(E$1:$E45)),IFERROR(INDEX(List2final,ROWS(E$1:$E45)-ROWS(List1final)),IFERROR(INDEX(List3final,ROWS(E$1:$E45)-ROWS(List1final)-ROWS(List2final)),IFERROR(INDEX(List4final,ROWS(E$1:$E45)-ROWS(List1final)-ROWS(List2final)-ROWS(List3final)),IFERROR(INDEX(List5final,ROWS(E$1:$E45)-ROWS(List1final)-ROWS(List2final)-ROWS(List3final)-ROWS(List4final)),IFERROR(INDEX(List6final,ROWS(E$1:$E45)-ROWS(List1final)-ROWS(List2final)-ROWS(List3final)-ROWS(List4final)-ROWS(List5final)),""))))))</f>
        <v>Fly swatter</v>
      </c>
      <c r="F46" s="19" t="str">
        <f t="array" ref="F46">INDEX(Lists1through6,MATCH(0,COUNTIF($F$1:F45,Lists1through6),0))</f>
        <v>City map</v>
      </c>
      <c r="G46" s="3" t="str">
        <f t="array" ref="G46">IFERROR(INDEX(Lists1through6repeats,MATCH(0,COUNTIF($G$1:G45,Lists1through6repeats),0)),"")</f>
        <v>City map</v>
      </c>
      <c r="I46" s="19" t="e">
        <f t="array" ref="I46">INDEX(Lists7through12,MATCH(0,COUNTIF($I$1:I45,Lists7through12),0))</f>
        <v>#N/A</v>
      </c>
      <c r="K46" s="20" t="str">
        <f t="array" ref="K46">IFERROR(INDEX(FullListA,ROWS(K$1:$K45)),IFERROR(INDEX(FullListB,ROWS(K$1:$K45)-ROWS(FullListA)),""))</f>
        <v>City map</v>
      </c>
    </row>
    <row r="47" spans="5:11">
      <c r="E47" s="3" t="str">
        <f t="array" ref="E47">IFERROR(INDEX(List1final,ROWS(E$1:$E46)),IFERROR(INDEX(List2final,ROWS(E$1:$E46)-ROWS(List1final)),IFERROR(INDEX(List3final,ROWS(E$1:$E46)-ROWS(List1final)-ROWS(List2final)),IFERROR(INDEX(List4final,ROWS(E$1:$E46)-ROWS(List1final)-ROWS(List2final)-ROWS(List3final)),IFERROR(INDEX(List5final,ROWS(E$1:$E46)-ROWS(List1final)-ROWS(List2final)-ROWS(List3final)-ROWS(List4final)),IFERROR(INDEX(List6final,ROWS(E$1:$E46)-ROWS(List1final)-ROWS(List2final)-ROWS(List3final)-ROWS(List4final)-ROWS(List5final)),""))))))</f>
        <v>Paper</v>
      </c>
      <c r="F47" s="19" t="str">
        <f t="array" ref="F47">INDEX(Lists1through6,MATCH(0,COUNTIF($F$1:F46,Lists1through6),0))</f>
        <v>Neighborhood map</v>
      </c>
      <c r="G47" s="3" t="str">
        <f t="array" ref="G47">IFERROR(INDEX(Lists1through6repeats,MATCH(0,COUNTIF($G$1:G46,Lists1through6repeats),0)),"")</f>
        <v>Neighborhood map</v>
      </c>
      <c r="I47" s="19" t="e">
        <f t="array" ref="I47">INDEX(Lists7through12,MATCH(0,COUNTIF($I$1:I46,Lists7through12),0))</f>
        <v>#N/A</v>
      </c>
      <c r="K47" s="20" t="str">
        <f t="array" ref="K47">IFERROR(INDEX(FullListA,ROWS(K$1:$K46)),IFERROR(INDEX(FullListB,ROWS(K$1:$K46)-ROWS(FullListA)),""))</f>
        <v>Neighborhood map</v>
      </c>
    </row>
    <row r="48" spans="5:11">
      <c r="E48" s="3" t="str">
        <f t="array" ref="E48">IFERROR(INDEX(List1final,ROWS(E$1:$E47)),IFERROR(INDEX(List2final,ROWS(E$1:$E47)-ROWS(List1final)),IFERROR(INDEX(List3final,ROWS(E$1:$E47)-ROWS(List1final)-ROWS(List2final)),IFERROR(INDEX(List4final,ROWS(E$1:$E47)-ROWS(List1final)-ROWS(List2final)-ROWS(List3final)),IFERROR(INDEX(List5final,ROWS(E$1:$E47)-ROWS(List1final)-ROWS(List2final)-ROWS(List3final)-ROWS(List4final)),IFERROR(INDEX(List6final,ROWS(E$1:$E47)-ROWS(List1final)-ROWS(List2final)-ROWS(List3final)-ROWS(List4final)-ROWS(List5final)),""))))))</f>
        <v>Markers</v>
      </c>
      <c r="F48" s="19" t="str">
        <f t="array" ref="F48">INDEX(Lists1through6,MATCH(0,COUNTIF($F$1:F47,Lists1through6),0))</f>
        <v>Public transportation map</v>
      </c>
      <c r="G48" s="3" t="str">
        <f t="array" ref="G48">IFERROR(INDEX(Lists1through6repeats,MATCH(0,COUNTIF($G$1:G47,Lists1through6repeats),0)),"")</f>
        <v>Public transportation map</v>
      </c>
      <c r="I48" s="19" t="e">
        <f t="array" ref="I48">INDEX(Lists7through12,MATCH(0,COUNTIF($I$1:I47,Lists7through12),0))</f>
        <v>#N/A</v>
      </c>
      <c r="K48" s="20" t="str">
        <f t="array" ref="K48">IFERROR(INDEX(FullListA,ROWS(K$1:$K47)),IFERROR(INDEX(FullListB,ROWS(K$1:$K47)-ROWS(FullListA)),""))</f>
        <v>Public transportation map</v>
      </c>
    </row>
    <row r="49" spans="5:11">
      <c r="E49" s="3">
        <f t="array" ref="E49">IFERROR(INDEX(List1final,ROWS(E$1:$E48)),IFERROR(INDEX(List2final,ROWS(E$1:$E48)-ROWS(List1final)),IFERROR(INDEX(List3final,ROWS(E$1:$E48)-ROWS(List1final)-ROWS(List2final)),IFERROR(INDEX(List4final,ROWS(E$1:$E48)-ROWS(List1final)-ROWS(List2final)-ROWS(List3final)),IFERROR(INDEX(List5final,ROWS(E$1:$E48)-ROWS(List1final)-ROWS(List2final)-ROWS(List3final)-ROWS(List4final)),IFERROR(INDEX(List6final,ROWS(E$1:$E48)-ROWS(List1final)-ROWS(List2final)-ROWS(List3final)-ROWS(List4final)-ROWS(List5final)),""))))))</f>
        <v>0</v>
      </c>
      <c r="F49" s="19" t="str">
        <f t="array" ref="F49">INDEX(Lists1through6,MATCH(0,COUNTIF($F$1:F48,Lists1through6),0))</f>
        <v>DR: maps.google.com</v>
      </c>
      <c r="G49" s="3" t="str">
        <f t="array" ref="G49">IFERROR(INDEX(Lists1through6repeats,MATCH(0,COUNTIF($G$1:G48,Lists1through6repeats),0)),"")</f>
        <v>DR: maps.google.com</v>
      </c>
      <c r="I49" s="19" t="e">
        <f t="array" ref="I49">INDEX(Lists7through12,MATCH(0,COUNTIF($I$1:I48,Lists7through12),0))</f>
        <v>#N/A</v>
      </c>
      <c r="K49" s="20" t="str">
        <f t="array" ref="K49">IFERROR(INDEX(FullListA,ROWS(K$1:$K48)),IFERROR(INDEX(FullListB,ROWS(K$1:$K48)-ROWS(FullListA)),""))</f>
        <v>DR: maps.google.com</v>
      </c>
    </row>
    <row r="50" spans="5:11">
      <c r="E50" s="3" t="str">
        <f t="array" ref="E50">IFERROR(INDEX(List1final,ROWS(E$1:$E49)),IFERROR(INDEX(List2final,ROWS(E$1:$E49)-ROWS(List1final)),IFERROR(INDEX(List3final,ROWS(E$1:$E49)-ROWS(List1final)-ROWS(List2final)),IFERROR(INDEX(List4final,ROWS(E$1:$E49)-ROWS(List1final)-ROWS(List2final)-ROWS(List3final)),IFERROR(INDEX(List5final,ROWS(E$1:$E49)-ROWS(List1final)-ROWS(List2final)-ROWS(List3final)-ROWS(List4final)),IFERROR(INDEX(List6final,ROWS(E$1:$E49)-ROWS(List1final)-ROWS(List2final)-ROWS(List3final)-ROWS(List4final)-ROWS(List5final)),""))))))</f>
        <v>Timer</v>
      </c>
      <c r="F50" s="19" t="str">
        <f t="array" ref="F50">INDEX(Lists1through6,MATCH(0,COUNTIF($F$1:F49,Lists1through6),0))</f>
        <v>Play money</v>
      </c>
      <c r="G50" s="3" t="str">
        <f t="array" ref="G50">IFERROR(INDEX(Lists1through6repeats,MATCH(0,COUNTIF($G$1:G49,Lists1through6repeats),0)),"")</f>
        <v>Play money</v>
      </c>
      <c r="I50" s="19" t="e">
        <f t="array" ref="I50">INDEX(Lists7through12,MATCH(0,COUNTIF($I$1:I49,Lists7through12),0))</f>
        <v>#N/A</v>
      </c>
      <c r="K50" s="20" t="str">
        <f t="array" ref="K50">IFERROR(INDEX(FullListA,ROWS(K$1:$K49)),IFERROR(INDEX(FullListB,ROWS(K$1:$K49)-ROWS(FullListA)),""))</f>
        <v>Play money</v>
      </c>
    </row>
    <row r="51" spans="5:11">
      <c r="E51" s="3" t="str">
        <f t="array" ref="E51">IFERROR(INDEX(List1final,ROWS(E$1:$E50)),IFERROR(INDEX(List2final,ROWS(E$1:$E50)-ROWS(List1final)),IFERROR(INDEX(List3final,ROWS(E$1:$E50)-ROWS(List1final)-ROWS(List2final)),IFERROR(INDEX(List4final,ROWS(E$1:$E50)-ROWS(List1final)-ROWS(List2final)-ROWS(List3final)),IFERROR(INDEX(List5final,ROWS(E$1:$E50)-ROWS(List1final)-ROWS(List2final)-ROWS(List3final)-ROWS(List4final)),IFERROR(INDEX(List6final,ROWS(E$1:$E50)-ROWS(List1final)-ROWS(List2final)-ROWS(List3final)-ROWS(List4final)-ROWS(List5final)),""))))))</f>
        <v/>
      </c>
      <c r="F51" s="19" t="str">
        <f t="array" ref="F51">INDEX(Lists1through6,MATCH(0,COUNTIF($F$1:F50,Lists1through6),0))</f>
        <v>Public transportation schedule</v>
      </c>
      <c r="G51" s="3" t="str">
        <f t="array" ref="G51">IFERROR(INDEX(Lists1through6repeats,MATCH(0,COUNTIF($G$1:G50,Lists1through6repeats),0)),"")</f>
        <v>Public transportation schedule</v>
      </c>
      <c r="I51" s="19" t="e">
        <f t="array" ref="I51">INDEX(Lists7through12,MATCH(0,COUNTIF($I$1:I50,Lists7through12),0))</f>
        <v>#N/A</v>
      </c>
      <c r="K51" s="20" t="str">
        <f t="array" ref="K51">IFERROR(INDEX(FullListA,ROWS(K$1:$K50)),IFERROR(INDEX(FullListB,ROWS(K$1:$K50)-ROWS(FullListA)),""))</f>
        <v>Public transportation schedule</v>
      </c>
    </row>
    <row r="52" spans="5:11">
      <c r="E52" s="3" t="str">
        <f t="array" ref="E52">IFERROR(INDEX(List1final,ROWS(E$1:$E51)),IFERROR(INDEX(List2final,ROWS(E$1:$E51)-ROWS(List1final)),IFERROR(INDEX(List3final,ROWS(E$1:$E51)-ROWS(List1final)-ROWS(List2final)),IFERROR(INDEX(List4final,ROWS(E$1:$E51)-ROWS(List1final)-ROWS(List2final)-ROWS(List3final)),IFERROR(INDEX(List5final,ROWS(E$1:$E51)-ROWS(List1final)-ROWS(List2final)-ROWS(List3final)-ROWS(List4final)),IFERROR(INDEX(List6final,ROWS(E$1:$E51)-ROWS(List1final)-ROWS(List2final)-ROWS(List3final)-ROWS(List4final)-ROWS(List5final)),""))))))</f>
        <v/>
      </c>
      <c r="F52" s="19" t="str">
        <f t="array" ref="F52">INDEX(Lists1through6,MATCH(0,COUNTIF($F$1:F51,Lists1through6),0))</f>
        <v>Grocery store flyer</v>
      </c>
      <c r="G52" s="3" t="str">
        <f t="array" ref="G52">IFERROR(INDEX(Lists1through6repeats,MATCH(0,COUNTIF($G$1:G51,Lists1through6repeats),0)),"")</f>
        <v>Grocery store flyer</v>
      </c>
      <c r="I52" s="19" t="e">
        <f t="array" ref="I52">INDEX(Lists7through12,MATCH(0,COUNTIF($I$1:I51,Lists7through12),0))</f>
        <v>#N/A</v>
      </c>
      <c r="K52" s="20" t="str">
        <f t="array" ref="K52">IFERROR(INDEX(FullListA,ROWS(K$1:$K51)),IFERROR(INDEX(FullListB,ROWS(K$1:$K51)-ROWS(FullListA)),""))</f>
        <v>Grocery store flyer</v>
      </c>
    </row>
    <row r="53" spans="5:11">
      <c r="E53" s="3" t="str">
        <f t="array" ref="E53">IFERROR(INDEX(List1final,ROWS(E$1:$E52)),IFERROR(INDEX(List2final,ROWS(E$1:$E52)-ROWS(List1final)),IFERROR(INDEX(List3final,ROWS(E$1:$E52)-ROWS(List1final)-ROWS(List2final)),IFERROR(INDEX(List4final,ROWS(E$1:$E52)-ROWS(List1final)-ROWS(List2final)-ROWS(List3final)),IFERROR(INDEX(List5final,ROWS(E$1:$E52)-ROWS(List1final)-ROWS(List2final)-ROWS(List3final)-ROWS(List4final)),IFERROR(INDEX(List6final,ROWS(E$1:$E52)-ROWS(List1final)-ROWS(List2final)-ROWS(List3final)-ROWS(List4final)-ROWS(List5final)),""))))))</f>
        <v/>
      </c>
      <c r="F53" s="19" t="str">
        <f t="array" ref="F53">INDEX(Lists1through6,MATCH(0,COUNTIF($F$1:F52,Lists1through6),0))</f>
        <v>Grocery store map</v>
      </c>
      <c r="G53" s="3" t="str">
        <f t="array" ref="G53">IFERROR(INDEX(Lists1through6repeats,MATCH(0,COUNTIF($G$1:G52,Lists1through6repeats),0)),"")</f>
        <v>Grocery store map</v>
      </c>
      <c r="I53" s="19" t="e">
        <f t="array" ref="I53">INDEX(Lists7through12,MATCH(0,COUNTIF($I$1:I52,Lists7through12),0))</f>
        <v>#N/A</v>
      </c>
      <c r="K53" s="20" t="str">
        <f t="array" ref="K53">IFERROR(INDEX(FullListA,ROWS(K$1:$K52)),IFERROR(INDEX(FullListB,ROWS(K$1:$K52)-ROWS(FullListA)),""))</f>
        <v>Grocery store map</v>
      </c>
    </row>
    <row r="54" spans="5:11">
      <c r="E54" s="3" t="str">
        <f t="array" ref="E54">IFERROR(INDEX(List1final,ROWS(E$1:$E53)),IFERROR(INDEX(List2final,ROWS(E$1:$E53)-ROWS(List1final)),IFERROR(INDEX(List3final,ROWS(E$1:$E53)-ROWS(List1final)-ROWS(List2final)),IFERROR(INDEX(List4final,ROWS(E$1:$E53)-ROWS(List1final)-ROWS(List2final)-ROWS(List3final)),IFERROR(INDEX(List5final,ROWS(E$1:$E53)-ROWS(List1final)-ROWS(List2final)-ROWS(List3final)-ROWS(List4final)),IFERROR(INDEX(List6final,ROWS(E$1:$E53)-ROWS(List1final)-ROWS(List2final)-ROWS(List3final)-ROWS(List4final)-ROWS(List5final)),""))))))</f>
        <v/>
      </c>
      <c r="F54" s="19" t="str">
        <f t="array" ref="F54">INDEX(Lists1through6,MATCH(0,COUNTIF($F$1:F53,Lists1through6),0))</f>
        <v>Grocery receipt</v>
      </c>
      <c r="G54" s="3" t="str">
        <f t="array" ref="G54">IFERROR(INDEX(Lists1through6repeats,MATCH(0,COUNTIF($G$1:G53,Lists1through6repeats),0)),"")</f>
        <v>Grocery receipt</v>
      </c>
      <c r="I54" s="19" t="e">
        <f t="array" ref="I54">INDEX(Lists7through12,MATCH(0,COUNTIF($I$1:I53,Lists7through12),0))</f>
        <v>#N/A</v>
      </c>
      <c r="K54" s="20" t="str">
        <f t="array" ref="K54">IFERROR(INDEX(FullListA,ROWS(K$1:$K53)),IFERROR(INDEX(FullListB,ROWS(K$1:$K53)-ROWS(FullListA)),""))</f>
        <v>Grocery receipt</v>
      </c>
    </row>
    <row r="55" spans="5:11">
      <c r="E55" s="3" t="str">
        <f t="array" ref="E55">IFERROR(INDEX(List1final,ROWS(E$1:$E54)),IFERROR(INDEX(List2final,ROWS(E$1:$E54)-ROWS(List1final)),IFERROR(INDEX(List3final,ROWS(E$1:$E54)-ROWS(List1final)-ROWS(List2final)),IFERROR(INDEX(List4final,ROWS(E$1:$E54)-ROWS(List1final)-ROWS(List2final)-ROWS(List3final)),IFERROR(INDEX(List5final,ROWS(E$1:$E54)-ROWS(List1final)-ROWS(List2final)-ROWS(List3final)-ROWS(List4final)),IFERROR(INDEX(List6final,ROWS(E$1:$E54)-ROWS(List1final)-ROWS(List2final)-ROWS(List3final)-ROWS(List4final)-ROWS(List5final)),""))))))</f>
        <v/>
      </c>
      <c r="F55" s="19" t="str">
        <f t="array" ref="F55">INDEX(Lists1through6,MATCH(0,COUNTIF($F$1:F54,Lists1through6),0))</f>
        <v>DR: gcflearnfree.org</v>
      </c>
      <c r="G55" s="3" t="str">
        <f t="array" ref="G55">IFERROR(INDEX(Lists1through6repeats,MATCH(0,COUNTIF($G$1:G54,Lists1through6repeats),0)),"")</f>
        <v>DR: gcflearnfree.org</v>
      </c>
      <c r="I55" s="19" t="e">
        <f t="array" ref="I55">INDEX(Lists7through12,MATCH(0,COUNTIF($I$1:I54,Lists7through12),0))</f>
        <v>#N/A</v>
      </c>
      <c r="K55" s="20" t="str">
        <f t="array" ref="K55">IFERROR(INDEX(FullListA,ROWS(K$1:$K54)),IFERROR(INDEX(FullListB,ROWS(K$1:$K54)-ROWS(FullListA)),""))</f>
        <v>DR: gcflearnfree.org</v>
      </c>
    </row>
    <row r="56" spans="5:11">
      <c r="E56" s="3" t="str">
        <f t="array" ref="E56">IFERROR(INDEX(List1final,ROWS(E$1:$E55)),IFERROR(INDEX(List2final,ROWS(E$1:$E55)-ROWS(List1final)),IFERROR(INDEX(List3final,ROWS(E$1:$E55)-ROWS(List1final)-ROWS(List2final)),IFERROR(INDEX(List4final,ROWS(E$1:$E55)-ROWS(List1final)-ROWS(List2final)-ROWS(List3final)),IFERROR(INDEX(List5final,ROWS(E$1:$E55)-ROWS(List1final)-ROWS(List2final)-ROWS(List3final)-ROWS(List4final)),IFERROR(INDEX(List6final,ROWS(E$1:$E55)-ROWS(List1final)-ROWS(List2final)-ROWS(List3final)-ROWS(List4final)-ROWS(List5final)),""))))))</f>
        <v/>
      </c>
      <c r="F56" s="19" t="str">
        <f t="array" ref="F56">INDEX(Lists1through6,MATCH(0,COUNTIF($F$1:F55,Lists1through6),0))</f>
        <v>Utility bill</v>
      </c>
      <c r="G56" s="3" t="str">
        <f t="array" ref="G56">IFERROR(INDEX(Lists1through6repeats,MATCH(0,COUNTIF($G$1:G55,Lists1through6repeats),0)),"")</f>
        <v>Utility bill</v>
      </c>
      <c r="I56" s="19" t="e">
        <f t="array" ref="I56">INDEX(Lists7through12,MATCH(0,COUNTIF($I$1:I55,Lists7through12),0))</f>
        <v>#N/A</v>
      </c>
      <c r="K56" s="20" t="str">
        <f t="array" ref="K56">IFERROR(INDEX(FullListA,ROWS(K$1:$K55)),IFERROR(INDEX(FullListB,ROWS(K$1:$K55)-ROWS(FullListA)),""))</f>
        <v>Utility bill</v>
      </c>
    </row>
    <row r="57" spans="5:11">
      <c r="E57" s="3" t="str">
        <f t="array" ref="E57">IFERROR(INDEX(List1final,ROWS(E$1:$E56)),IFERROR(INDEX(List2final,ROWS(E$1:$E56)-ROWS(List1final)),IFERROR(INDEX(List3final,ROWS(E$1:$E56)-ROWS(List1final)-ROWS(List2final)),IFERROR(INDEX(List4final,ROWS(E$1:$E56)-ROWS(List1final)-ROWS(List2final)-ROWS(List3final)),IFERROR(INDEX(List5final,ROWS(E$1:$E56)-ROWS(List1final)-ROWS(List2final)-ROWS(List3final)-ROWS(List4final)),IFERROR(INDEX(List6final,ROWS(E$1:$E56)-ROWS(List1final)-ROWS(List2final)-ROWS(List3final)-ROWS(List4final)-ROWS(List5final)),""))))))</f>
        <v/>
      </c>
      <c r="F57" s="19" t="str">
        <f t="array" ref="F57">INDEX(Lists1through6,MATCH(0,COUNTIF($F$1:F56,Lists1through6),0))</f>
        <v>Pay stub</v>
      </c>
      <c r="G57" s="3" t="str">
        <f t="array" ref="G57">IFERROR(INDEX(Lists1through6repeats,MATCH(0,COUNTIF($G$1:G56,Lists1through6repeats),0)),"")</f>
        <v>Pay stub</v>
      </c>
      <c r="I57" s="19" t="e">
        <f t="array" ref="I57">INDEX(Lists7through12,MATCH(0,COUNTIF($I$1:I56,Lists7through12),0))</f>
        <v>#N/A</v>
      </c>
      <c r="K57" s="20" t="str">
        <f t="array" ref="K57">IFERROR(INDEX(FullListA,ROWS(K$1:$K56)),IFERROR(INDEX(FullListB,ROWS(K$1:$K56)-ROWS(FullListA)),""))</f>
        <v>Pay stub</v>
      </c>
    </row>
    <row r="58" spans="5:11">
      <c r="E58" s="3">
        <f t="array" ref="E58">IFERROR(INDEX(List1final,ROWS(E$1:$E57)),IFERROR(INDEX(List2final,ROWS(E$1:$E57)-ROWS(List1final)),IFERROR(INDEX(List3final,ROWS(E$1:$E57)-ROWS(List1final)-ROWS(List2final)),IFERROR(INDEX(List4final,ROWS(E$1:$E57)-ROWS(List1final)-ROWS(List2final)-ROWS(List3final)),IFERROR(INDEX(List5final,ROWS(E$1:$E57)-ROWS(List1final)-ROWS(List2final)-ROWS(List3final)-ROWS(List4final)),IFERROR(INDEX(List6final,ROWS(E$1:$E57)-ROWS(List1final)-ROWS(List2final)-ROWS(List3final)-ROWS(List4final)-ROWS(List5final)),""))))))</f>
        <v>0</v>
      </c>
      <c r="F58" s="19" t="str">
        <f t="array" ref="F58">INDEX(Lists1through6,MATCH(0,COUNTIF($F$1:F57,Lists1through6),0))</f>
        <v>Family pictures</v>
      </c>
      <c r="G58" s="3" t="str">
        <f t="array" ref="G58">IFERROR(INDEX(Lists1through6repeats,MATCH(0,COUNTIF($G$1:G57,Lists1through6repeats),0)),"")</f>
        <v>Family pictures</v>
      </c>
      <c r="I58" s="19" t="e">
        <f t="array" ref="I58">INDEX(Lists7through12,MATCH(0,COUNTIF($I$1:I57,Lists7through12),0))</f>
        <v>#N/A</v>
      </c>
      <c r="K58" s="20" t="str">
        <f t="array" ref="K58">IFERROR(INDEX(FullListA,ROWS(K$1:$K57)),IFERROR(INDEX(FullListB,ROWS(K$1:$K57)-ROWS(FullListA)),""))</f>
        <v>Family pictures</v>
      </c>
    </row>
    <row r="59" spans="5:11">
      <c r="E59" s="3" t="str">
        <f t="array" ref="E59">IFERROR(INDEX(List1final,ROWS(E$1:$E58)),IFERROR(INDEX(List2final,ROWS(E$1:$E58)-ROWS(List1final)),IFERROR(INDEX(List3final,ROWS(E$1:$E58)-ROWS(List1final)-ROWS(List2final)),IFERROR(INDEX(List4final,ROWS(E$1:$E58)-ROWS(List1final)-ROWS(List2final)-ROWS(List3final)),IFERROR(INDEX(List5final,ROWS(E$1:$E58)-ROWS(List1final)-ROWS(List2final)-ROWS(List3final)-ROWS(List4final)),IFERROR(INDEX(List6final,ROWS(E$1:$E58)-ROWS(List1final)-ROWS(List2final)-ROWS(List3final)-ROWS(List4final)-ROWS(List5final)),""))))))</f>
        <v/>
      </c>
      <c r="F59" s="19" t="str">
        <f t="array" ref="F59">INDEX(Lists1through6,MATCH(0,COUNTIF($F$1:F58,Lists1through6),0))</f>
        <v>Resume</v>
      </c>
      <c r="G59" s="3" t="str">
        <f t="array" ref="G59">IFERROR(INDEX(Lists1through6repeats,MATCH(0,COUNTIF($G$1:G58,Lists1through6repeats),0)),"")</f>
        <v>Resume</v>
      </c>
      <c r="I59" s="19" t="e">
        <f t="array" ref="I59">INDEX(Lists7through12,MATCH(0,COUNTIF($I$1:I58,Lists7through12),0))</f>
        <v>#N/A</v>
      </c>
      <c r="K59" s="20" t="str">
        <f t="array" ref="K59">IFERROR(INDEX(FullListA,ROWS(K$1:$K58)),IFERROR(INDEX(FullListB,ROWS(K$1:$K58)-ROWS(FullListA)),""))</f>
        <v>Resume</v>
      </c>
    </row>
    <row r="60" spans="5:11">
      <c r="E60" s="3" t="str">
        <f t="array" ref="E60">IFERROR(INDEX(List1final,ROWS(E$1:$E59)),IFERROR(INDEX(List2final,ROWS(E$1:$E59)-ROWS(List1final)),IFERROR(INDEX(List3final,ROWS(E$1:$E59)-ROWS(List1final)-ROWS(List2final)),IFERROR(INDEX(List4final,ROWS(E$1:$E59)-ROWS(List1final)-ROWS(List2final)-ROWS(List3final)),IFERROR(INDEX(List5final,ROWS(E$1:$E59)-ROWS(List1final)-ROWS(List2final)-ROWS(List3final)-ROWS(List4final)),IFERROR(INDEX(List6final,ROWS(E$1:$E59)-ROWS(List1final)-ROWS(List2final)-ROWS(List3final)-ROWS(List4final)-ROWS(List5final)),""))))))</f>
        <v/>
      </c>
      <c r="F60" s="19" t="str">
        <f t="array" ref="F60">INDEX(Lists1through6,MATCH(0,COUNTIF($F$1:F59,Lists1through6),0))</f>
        <v>Letter of Recommendation</v>
      </c>
      <c r="G60" s="3" t="str">
        <f t="array" ref="G60">IFERROR(INDEX(Lists1through6repeats,MATCH(0,COUNTIF($G$1:G59,Lists1through6repeats),0)),"")</f>
        <v>Letter of Recommendation</v>
      </c>
      <c r="I60" s="19" t="e">
        <f t="array" ref="I60">INDEX(Lists7through12,MATCH(0,COUNTIF($I$1:I59,Lists7through12),0))</f>
        <v>#N/A</v>
      </c>
      <c r="K60" s="20" t="str">
        <f t="array" ref="K60">IFERROR(INDEX(FullListA,ROWS(K$1:$K59)),IFERROR(INDEX(FullListB,ROWS(K$1:$K59)-ROWS(FullListA)),""))</f>
        <v>Letter of Recommendation</v>
      </c>
    </row>
    <row r="61" spans="5:11">
      <c r="E61" s="3" t="str">
        <f t="array" ref="E61">IFERROR(INDEX(List1final,ROWS(E$1:$E60)),IFERROR(INDEX(List2final,ROWS(E$1:$E60)-ROWS(List1final)),IFERROR(INDEX(List3final,ROWS(E$1:$E60)-ROWS(List1final)-ROWS(List2final)),IFERROR(INDEX(List4final,ROWS(E$1:$E60)-ROWS(List1final)-ROWS(List2final)-ROWS(List3final)),IFERROR(INDEX(List5final,ROWS(E$1:$E60)-ROWS(List1final)-ROWS(List2final)-ROWS(List3final)-ROWS(List4final)),IFERROR(INDEX(List6final,ROWS(E$1:$E60)-ROWS(List1final)-ROWS(List2final)-ROWS(List3final)-ROWS(List4final)-ROWS(List5final)),""))))))</f>
        <v>Restaurant menus</v>
      </c>
      <c r="F61" s="19" t="str">
        <f t="array" ref="F61">INDEX(Lists1through6,MATCH(0,COUNTIF($F$1:F60,Lists1through6),0))</f>
        <v>Lawn Care Tools</v>
      </c>
      <c r="G61" s="3" t="str">
        <f t="array" ref="G61">IFERROR(INDEX(Lists1through6repeats,MATCH(0,COUNTIF($G$1:G60,Lists1through6repeats),0)),"")</f>
        <v>Lawn Care Tools</v>
      </c>
      <c r="I61" s="19" t="e">
        <f t="array" ref="I61">INDEX(Lists7through12,MATCH(0,COUNTIF($I$1:I60,Lists7through12),0))</f>
        <v>#N/A</v>
      </c>
      <c r="K61" s="20" t="str">
        <f t="array" ref="K61">IFERROR(INDEX(FullListA,ROWS(K$1:$K60)),IFERROR(INDEX(FullListB,ROWS(K$1:$K60)-ROWS(FullListA)),""))</f>
        <v>Lawn Care Tools</v>
      </c>
    </row>
    <row r="62" spans="5:11">
      <c r="E62" s="3" t="str">
        <f t="array" ref="E62">IFERROR(INDEX(List1final,ROWS(E$1:$E61)),IFERROR(INDEX(List2final,ROWS(E$1:$E61)-ROWS(List1final)),IFERROR(INDEX(List3final,ROWS(E$1:$E61)-ROWS(List1final)-ROWS(List2final)),IFERROR(INDEX(List4final,ROWS(E$1:$E61)-ROWS(List1final)-ROWS(List2final)-ROWS(List3final)),IFERROR(INDEX(List5final,ROWS(E$1:$E61)-ROWS(List1final)-ROWS(List2final)-ROWS(List3final)-ROWS(List4final)),IFERROR(INDEX(List6final,ROWS(E$1:$E61)-ROWS(List1final)-ROWS(List2final)-ROWS(List3final)-ROWS(List4final)-ROWS(List5final)),""))))))</f>
        <v>Pictures of food</v>
      </c>
      <c r="F62" s="19" t="str">
        <f t="array" ref="F62">INDEX(Lists1through6,MATCH(0,COUNTIF($F$1:F61,Lists1through6),0))</f>
        <v>Gardening gloves</v>
      </c>
      <c r="G62" s="3" t="str">
        <f t="array" ref="G62">IFERROR(INDEX(Lists1through6repeats,MATCH(0,COUNTIF($G$1:G61,Lists1through6repeats),0)),"")</f>
        <v>Gardening gloves</v>
      </c>
      <c r="I62" s="19" t="e">
        <f t="array" ref="I62">INDEX(Lists7through12,MATCH(0,COUNTIF($I$1:I61,Lists7through12),0))</f>
        <v>#N/A</v>
      </c>
      <c r="K62" s="20" t="str">
        <f t="array" ref="K62">IFERROR(INDEX(FullListA,ROWS(K$1:$K61)),IFERROR(INDEX(FullListB,ROWS(K$1:$K61)-ROWS(FullListA)),""))</f>
        <v>Gardening gloves</v>
      </c>
    </row>
    <row r="63" spans="5:11">
      <c r="E63" s="3" t="str">
        <f t="array" ref="E63">IFERROR(INDEX(List1final,ROWS(E$1:$E62)),IFERROR(INDEX(List2final,ROWS(E$1:$E62)-ROWS(List1final)),IFERROR(INDEX(List3final,ROWS(E$1:$E62)-ROWS(List1final)-ROWS(List2final)),IFERROR(INDEX(List4final,ROWS(E$1:$E62)-ROWS(List1final)-ROWS(List2final)-ROWS(List3final)),IFERROR(INDEX(List5final,ROWS(E$1:$E62)-ROWS(List1final)-ROWS(List2final)-ROWS(List3final)-ROWS(List4final)),IFERROR(INDEX(List6final,ROWS(E$1:$E62)-ROWS(List1final)-ROWS(List2final)-ROWS(List3final)-ROWS(List4final)-ROWS(List5final)),""))))))</f>
        <v>Pictures of drinks</v>
      </c>
      <c r="F63" s="19" t="str">
        <f t="array" ref="F63">INDEX(Lists1through6,MATCH(0,COUNTIF($F$1:F62,Lists1through6),0))</f>
        <v>Work Schedule</v>
      </c>
      <c r="G63" s="3" t="str">
        <f t="array" ref="G63">IFERROR(INDEX(Lists1through6repeats,MATCH(0,COUNTIF($G$1:G62,Lists1through6repeats),0)),"")</f>
        <v>Work Schedule</v>
      </c>
      <c r="I63" s="19" t="e">
        <f t="array" ref="I63">INDEX(Lists7through12,MATCH(0,COUNTIF($I$1:I62,Lists7through12),0))</f>
        <v>#N/A</v>
      </c>
      <c r="K63" s="20" t="str">
        <f t="array" ref="K63">IFERROR(INDEX(FullListA,ROWS(K$1:$K62)),IFERROR(INDEX(FullListB,ROWS(K$1:$K62)-ROWS(FullListA)),""))</f>
        <v>Work Schedule</v>
      </c>
    </row>
    <row r="64" spans="5:11">
      <c r="E64" s="3" t="str">
        <f t="array" ref="E64">IFERROR(INDEX(List1final,ROWS(E$1:$E63)),IFERROR(INDEX(List2final,ROWS(E$1:$E63)-ROWS(List1final)),IFERROR(INDEX(List3final,ROWS(E$1:$E63)-ROWS(List1final)-ROWS(List2final)),IFERROR(INDEX(List4final,ROWS(E$1:$E63)-ROWS(List1final)-ROWS(List2final)-ROWS(List3final)),IFERROR(INDEX(List5final,ROWS(E$1:$E63)-ROWS(List1final)-ROWS(List2final)-ROWS(List3final)-ROWS(List4final)),IFERROR(INDEX(List6final,ROWS(E$1:$E63)-ROWS(List1final)-ROWS(List2final)-ROWS(List3final)-ROWS(List4final)-ROWS(List5final)),""))))))</f>
        <v>Empty alcohol bottles</v>
      </c>
      <c r="F64" s="19" t="str">
        <f t="array" ref="F64">INDEX(Lists1through6,MATCH(0,COUNTIF($F$1:F63,Lists1through6),0))</f>
        <v>Tools</v>
      </c>
      <c r="G64" s="3" t="str">
        <f t="array" ref="G64">IFERROR(INDEX(Lists1through6repeats,MATCH(0,COUNTIF($G$1:G63,Lists1through6repeats),0)),"")</f>
        <v>Tools</v>
      </c>
      <c r="I64" s="19" t="e">
        <f t="array" ref="I64">INDEX(Lists7through12,MATCH(0,COUNTIF($I$1:I63,Lists7through12),0))</f>
        <v>#N/A</v>
      </c>
      <c r="K64" s="20" t="str">
        <f t="array" ref="K64">IFERROR(INDEX(FullListA,ROWS(K$1:$K63)),IFERROR(INDEX(FullListB,ROWS(K$1:$K63)-ROWS(FullListA)),""))</f>
        <v>Tools</v>
      </c>
    </row>
    <row r="65" spans="5:11">
      <c r="E65" s="3" t="str">
        <f t="array" ref="E65">IFERROR(INDEX(List1final,ROWS(E$1:$E64)),IFERROR(INDEX(List2final,ROWS(E$1:$E64)-ROWS(List1final)),IFERROR(INDEX(List3final,ROWS(E$1:$E64)-ROWS(List1final)-ROWS(List2final)),IFERROR(INDEX(List4final,ROWS(E$1:$E64)-ROWS(List1final)-ROWS(List2final)-ROWS(List3final)),IFERROR(INDEX(List5final,ROWS(E$1:$E64)-ROWS(List1final)-ROWS(List2final)-ROWS(List3final)-ROWS(List4final)),IFERROR(INDEX(List6final,ROWS(E$1:$E64)-ROWS(List1final)-ROWS(List2final)-ROWS(List3final)-ROWS(List4final)-ROWS(List5final)),""))))))</f>
        <v>Meal receipt</v>
      </c>
      <c r="F65" s="19" t="str">
        <f t="array" ref="F65">INDEX(Lists1through6,MATCH(0,COUNTIF($F$1:F64,Lists1through6),0))</f>
        <v>Work gloves</v>
      </c>
      <c r="G65" s="3" t="str">
        <f t="array" ref="G65">IFERROR(INDEX(Lists1through6repeats,MATCH(0,COUNTIF($G$1:G64,Lists1through6repeats),0)),"")</f>
        <v>Work gloves</v>
      </c>
      <c r="I65" s="19" t="e">
        <f t="array" ref="I65">INDEX(Lists7through12,MATCH(0,COUNTIF($I$1:I64,Lists7through12),0))</f>
        <v>#N/A</v>
      </c>
      <c r="K65" s="20" t="str">
        <f t="array" ref="K65">IFERROR(INDEX(FullListA,ROWS(K$1:$K64)),IFERROR(INDEX(FullListB,ROWS(K$1:$K64)-ROWS(FullListA)),""))</f>
        <v>Work gloves</v>
      </c>
    </row>
    <row r="66" spans="5:11">
      <c r="E66" s="3" t="str">
        <f t="array" ref="E66">IFERROR(INDEX(List1final,ROWS(E$1:$E65)),IFERROR(INDEX(List2final,ROWS(E$1:$E65)-ROWS(List1final)),IFERROR(INDEX(List3final,ROWS(E$1:$E65)-ROWS(List1final)-ROWS(List2final)),IFERROR(INDEX(List4final,ROWS(E$1:$E65)-ROWS(List1final)-ROWS(List2final)-ROWS(List3final)),IFERROR(INDEX(List5final,ROWS(E$1:$E65)-ROWS(List1final)-ROWS(List2final)-ROWS(List3final)-ROWS(List4final)),IFERROR(INDEX(List6final,ROWS(E$1:$E65)-ROWS(List1final)-ROWS(List2final)-ROWS(List3final)-ROWS(List4final)-ROWS(List5final)),""))))))</f>
        <v xml:space="preserve"> </v>
      </c>
      <c r="F66" s="19" t="str">
        <f t="array" ref="F66">INDEX(Lists1through6,MATCH(0,COUNTIF($F$1:F65,Lists1through6),0))</f>
        <v>Hard hat</v>
      </c>
      <c r="G66" s="3" t="str">
        <f t="array" ref="G66">IFERROR(INDEX(Lists1through6repeats,MATCH(0,COUNTIF($G$1:G65,Lists1through6repeats),0)),"")</f>
        <v>Hard hat</v>
      </c>
      <c r="I66" s="19" t="e">
        <f t="array" ref="I66">INDEX(Lists7through12,MATCH(0,COUNTIF($I$1:I65,Lists7through12),0))</f>
        <v>#N/A</v>
      </c>
      <c r="K66" s="20" t="str">
        <f t="array" ref="K66">IFERROR(INDEX(FullListA,ROWS(K$1:$K65)),IFERROR(INDEX(FullListB,ROWS(K$1:$K65)-ROWS(FullListA)),""))</f>
        <v>Hard hat</v>
      </c>
    </row>
    <row r="67" spans="5:11">
      <c r="E67" s="3" t="str">
        <f t="array" ref="E67">IFERROR(INDEX(List1final,ROWS(E$1:$E66)),IFERROR(INDEX(List2final,ROWS(E$1:$E66)-ROWS(List1final)),IFERROR(INDEX(List3final,ROWS(E$1:$E66)-ROWS(List1final)-ROWS(List2final)),IFERROR(INDEX(List4final,ROWS(E$1:$E66)-ROWS(List1final)-ROWS(List2final)-ROWS(List3final)),IFERROR(INDEX(List5final,ROWS(E$1:$E66)-ROWS(List1final)-ROWS(List2final)-ROWS(List3final)-ROWS(List4final)),IFERROR(INDEX(List6final,ROWS(E$1:$E66)-ROWS(List1final)-ROWS(List2final)-ROWS(List3final)-ROWS(List4final)-ROWS(List5final)),""))))))</f>
        <v>Used/old cell phone</v>
      </c>
      <c r="F67" s="19" t="str">
        <f t="array" ref="F67">INDEX(Lists1through6,MATCH(0,COUNTIF($F$1:F66,Lists1through6),0))</f>
        <v>Cleaning supplies</v>
      </c>
      <c r="G67" s="3" t="str">
        <f t="array" ref="G67">IFERROR(INDEX(Lists1through6repeats,MATCH(0,COUNTIF($G$1:G66,Lists1through6repeats),0)),"")</f>
        <v>Cleaning supplies</v>
      </c>
      <c r="I67" s="19" t="e">
        <f t="array" ref="I67">INDEX(Lists7through12,MATCH(0,COUNTIF($I$1:I66,Lists7through12),0))</f>
        <v>#N/A</v>
      </c>
      <c r="K67" s="20" t="str">
        <f t="array" ref="K67">IFERROR(INDEX(FullListA,ROWS(K$1:$K66)),IFERROR(INDEX(FullListB,ROWS(K$1:$K66)-ROWS(FullListA)),""))</f>
        <v>Cleaning supplies</v>
      </c>
    </row>
    <row r="68" spans="5:11">
      <c r="E68" s="3" t="str">
        <f t="array" ref="E68">IFERROR(INDEX(List1final,ROWS(E$1:$E67)),IFERROR(INDEX(List2final,ROWS(E$1:$E67)-ROWS(List1final)),IFERROR(INDEX(List3final,ROWS(E$1:$E67)-ROWS(List1final)-ROWS(List2final)),IFERROR(INDEX(List4final,ROWS(E$1:$E67)-ROWS(List1final)-ROWS(List2final)-ROWS(List3final)),IFERROR(INDEX(List5final,ROWS(E$1:$E67)-ROWS(List1final)-ROWS(List2final)-ROWS(List3final)-ROWS(List4final)),IFERROR(INDEX(List6final,ROWS(E$1:$E67)-ROWS(List1final)-ROWS(List2final)-ROWS(List3final)-ROWS(List4final)-ROWS(List5final)),""))))))</f>
        <v>Sample student report card</v>
      </c>
      <c r="F68" s="19" t="str">
        <f t="array" ref="F68">INDEX(Lists1through6,MATCH(0,COUNTIF($F$1:F67,Lists1through6),0))</f>
        <v>Cleaning gloves</v>
      </c>
      <c r="G68" s="3" t="str">
        <f t="array" ref="G68">IFERROR(INDEX(Lists1through6repeats,MATCH(0,COUNTIF($G$1:G67,Lists1through6repeats),0)),"")</f>
        <v>Cleaning gloves</v>
      </c>
      <c r="I68" s="19" t="e">
        <f t="array" ref="I68">INDEX(Lists7through12,MATCH(0,COUNTIF($I$1:I67,Lists7through12),0))</f>
        <v>#N/A</v>
      </c>
      <c r="K68" s="20" t="str">
        <f t="array" ref="K68">IFERROR(INDEX(FullListA,ROWS(K$1:$K67)),IFERROR(INDEX(FullListB,ROWS(K$1:$K67)-ROWS(FullListA)),""))</f>
        <v>Cleaning gloves</v>
      </c>
    </row>
    <row r="69" spans="5:11">
      <c r="E69" s="3" t="str">
        <f t="array" ref="E69">IFERROR(INDEX(List1final,ROWS(E$1:$E68)),IFERROR(INDEX(List2final,ROWS(E$1:$E68)-ROWS(List1final)),IFERROR(INDEX(List3final,ROWS(E$1:$E68)-ROWS(List1final)-ROWS(List2final)),IFERROR(INDEX(List4final,ROWS(E$1:$E68)-ROWS(List1final)-ROWS(List2final)-ROWS(List3final)),IFERROR(INDEX(List5final,ROWS(E$1:$E68)-ROWS(List1final)-ROWS(List2final)-ROWS(List3final)-ROWS(List4final)),IFERROR(INDEX(List6final,ROWS(E$1:$E68)-ROWS(List1final)-ROWS(List2final)-ROWS(List3final)-ROWS(List4final)-ROWS(List5final)),""))))))</f>
        <v>Sample notes home from teachers</v>
      </c>
      <c r="F69" s="19" t="str">
        <f t="array" ref="F69">INDEX(Lists1through6,MATCH(0,COUNTIF($F$1:F68,Lists1through6),0))</f>
        <v>Medicine bottles</v>
      </c>
      <c r="G69" s="3" t="str">
        <f t="array" ref="G69">IFERROR(INDEX(Lists1through6repeats,MATCH(0,COUNTIF($G$1:G68,Lists1through6repeats),0)),"")</f>
        <v>Medicine bottles</v>
      </c>
      <c r="I69" s="19" t="e">
        <f t="array" ref="I69">INDEX(Lists7through12,MATCH(0,COUNTIF($I$1:I68,Lists7through12),0))</f>
        <v>#N/A</v>
      </c>
      <c r="K69" s="20" t="str">
        <f t="array" ref="K69">IFERROR(INDEX(FullListA,ROWS(K$1:$K68)),IFERROR(INDEX(FullListB,ROWS(K$1:$K68)-ROWS(FullListA)),""))</f>
        <v>Medicine bottles</v>
      </c>
    </row>
    <row r="70" spans="5:11">
      <c r="E70" s="3" t="str">
        <f t="array" ref="E70">IFERROR(INDEX(List1final,ROWS(E$1:$E69)),IFERROR(INDEX(List2final,ROWS(E$1:$E69)-ROWS(List1final)),IFERROR(INDEX(List3final,ROWS(E$1:$E69)-ROWS(List1final)-ROWS(List2final)),IFERROR(INDEX(List4final,ROWS(E$1:$E69)-ROWS(List1final)-ROWS(List2final)-ROWS(List3final)),IFERROR(INDEX(List5final,ROWS(E$1:$E69)-ROWS(List1final)-ROWS(List2final)-ROWS(List3final)-ROWS(List4final)),IFERROR(INDEX(List6final,ROWS(E$1:$E69)-ROWS(List1final)-ROWS(List2final)-ROWS(List3final)-ROWS(List4final)-ROWS(List5final)),""))))))</f>
        <v>Local school supply lists</v>
      </c>
      <c r="F70" s="19" t="str">
        <f t="array" ref="F70">INDEX(Lists1through6,MATCH(0,COUNTIF($F$1:F69,Lists1through6),0))</f>
        <v>Thermometer</v>
      </c>
      <c r="G70" s="3" t="str">
        <f t="array" ref="G70">IFERROR(INDEX(Lists1through6repeats,MATCH(0,COUNTIF($G$1:G69,Lists1through6repeats),0)),"")</f>
        <v>Thermometer</v>
      </c>
      <c r="I70" s="19" t="e">
        <f t="array" ref="I70">INDEX(Lists7through12,MATCH(0,COUNTIF($I$1:I69,Lists7through12),0))</f>
        <v>#N/A</v>
      </c>
      <c r="K70" s="20" t="str">
        <f t="array" ref="K70">IFERROR(INDEX(FullListA,ROWS(K$1:$K69)),IFERROR(INDEX(FullListB,ROWS(K$1:$K69)-ROWS(FullListA)),""))</f>
        <v>Thermometer</v>
      </c>
    </row>
    <row r="71" spans="5:11">
      <c r="E71" s="3" t="str">
        <f t="array" ref="E71">IFERROR(INDEX(List1final,ROWS(E$1:$E70)),IFERROR(INDEX(List2final,ROWS(E$1:$E70)-ROWS(List1final)),IFERROR(INDEX(List3final,ROWS(E$1:$E70)-ROWS(List1final)-ROWS(List2final)),IFERROR(INDEX(List4final,ROWS(E$1:$E70)-ROWS(List1final)-ROWS(List2final)-ROWS(List3final)),IFERROR(INDEX(List5final,ROWS(E$1:$E70)-ROWS(List1final)-ROWS(List2final)-ROWS(List3final)-ROWS(List4final)),IFERROR(INDEX(List6final,ROWS(E$1:$E70)-ROWS(List1final)-ROWS(List2final)-ROWS(List3final)-ROWS(List4final)-ROWS(List5final)),""))))))</f>
        <v>Local school calendar</v>
      </c>
      <c r="F71" s="19" t="str">
        <f t="array" ref="F71">INDEX(Lists1through6,MATCH(0,COUNTIF($F$1:F70,Lists1through6),0))</f>
        <v>Gloves</v>
      </c>
      <c r="G71" s="3" t="str">
        <f t="array" ref="G71">IFERROR(INDEX(Lists1through6repeats,MATCH(0,COUNTIF($G$1:G70,Lists1through6repeats),0)),"")</f>
        <v>Gloves</v>
      </c>
      <c r="I71" s="19" t="e">
        <f t="array" ref="I71">INDEX(Lists7through12,MATCH(0,COUNTIF($I$1:I70,Lists7through12),0))</f>
        <v>#N/A</v>
      </c>
      <c r="K71" s="20" t="str">
        <f t="array" ref="K71">IFERROR(INDEX(FullListA,ROWS(K$1:$K70)),IFERROR(INDEX(FullListB,ROWS(K$1:$K70)-ROWS(FullListA)),""))</f>
        <v>Gloves</v>
      </c>
    </row>
    <row r="72" spans="5:11">
      <c r="E72" s="3" t="str">
        <f t="array" ref="E72">IFERROR(INDEX(List1final,ROWS(E$1:$E71)),IFERROR(INDEX(List2final,ROWS(E$1:$E71)-ROWS(List1final)),IFERROR(INDEX(List3final,ROWS(E$1:$E71)-ROWS(List1final)-ROWS(List2final)),IFERROR(INDEX(List4final,ROWS(E$1:$E71)-ROWS(List1final)-ROWS(List2final)-ROWS(List3final)),IFERROR(INDEX(List5final,ROWS(E$1:$E71)-ROWS(List1final)-ROWS(List2final)-ROWS(List3final)-ROWS(List4final)),IFERROR(INDEX(List6final,ROWS(E$1:$E71)-ROWS(List1final)-ROWS(List2final)-ROWS(List3final)-ROWS(List4final)-ROWS(List5final)),""))))))</f>
        <v>DR: http://www.nyc.gov/html/weareny/html/home/home.shtml</v>
      </c>
      <c r="F72" s="19" t="str">
        <f t="array" ref="F72">INDEX(Lists1through6,MATCH(0,COUNTIF($F$1:F71,Lists1through6),0))</f>
        <v>Sporting equipment</v>
      </c>
      <c r="G72" s="3" t="str">
        <f t="array" ref="G72">IFERROR(INDEX(Lists1through6repeats,MATCH(0,COUNTIF($G$1:G71,Lists1through6repeats),0)),"")</f>
        <v>Sporting equipment</v>
      </c>
      <c r="I72" s="19" t="e">
        <f t="array" ref="I72">INDEX(Lists7through12,MATCH(0,COUNTIF($I$1:I71,Lists7through12),0))</f>
        <v>#N/A</v>
      </c>
      <c r="K72" s="20" t="str">
        <f t="array" ref="K72">IFERROR(INDEX(FullListA,ROWS(K$1:$K71)),IFERROR(INDEX(FullListB,ROWS(K$1:$K71)-ROWS(FullListA)),""))</f>
        <v>Sporting equipment</v>
      </c>
    </row>
    <row r="73" spans="5:11">
      <c r="E73" s="3" t="str">
        <f t="array" ref="E73">IFERROR(INDEX(List1final,ROWS(E$1:$E72)),IFERROR(INDEX(List2final,ROWS(E$1:$E72)-ROWS(List1final)),IFERROR(INDEX(List3final,ROWS(E$1:$E72)-ROWS(List1final)-ROWS(List2final)),IFERROR(INDEX(List4final,ROWS(E$1:$E72)-ROWS(List1final)-ROWS(List2final)-ROWS(List3final)),IFERROR(INDEX(List5final,ROWS(E$1:$E72)-ROWS(List1final)-ROWS(List2final)-ROWS(List3final)-ROWS(List4final)),IFERROR(INDEX(List6final,ROWS(E$1:$E72)-ROWS(List1final)-ROWS(List2final)-ROWS(List3final)-ROWS(List4final)-ROWS(List5final)),""))))))</f>
        <v>Hospital intake forms</v>
      </c>
      <c r="F73" s="19" t="str">
        <f t="array" ref="F73">INDEX(Lists1through6,MATCH(0,COUNTIF($F$1:F72,Lists1through6),0))</f>
        <v>Event calendar</v>
      </c>
      <c r="G73" s="3" t="str">
        <f t="array" ref="G73">IFERROR(INDEX(Lists1through6repeats,MATCH(0,COUNTIF($G$1:G72,Lists1through6repeats),0)),"")</f>
        <v>Event calendar</v>
      </c>
      <c r="I73" s="19" t="e">
        <f t="array" ref="I73">INDEX(Lists7through12,MATCH(0,COUNTIF($I$1:I72,Lists7through12),0))</f>
        <v>#N/A</v>
      </c>
      <c r="K73" s="20" t="str">
        <f t="array" ref="K73">IFERROR(INDEX(FullListA,ROWS(K$1:$K72)),IFERROR(INDEX(FullListB,ROWS(K$1:$K72)-ROWS(FullListA)),""))</f>
        <v>Event calendar</v>
      </c>
    </row>
    <row r="74" spans="5:11">
      <c r="E74" s="3" t="str">
        <f t="array" ref="E74">IFERROR(INDEX(List1final,ROWS(E$1:$E73)),IFERROR(INDEX(List2final,ROWS(E$1:$E73)-ROWS(List1final)),IFERROR(INDEX(List3final,ROWS(E$1:$E73)-ROWS(List1final)-ROWS(List2final)),IFERROR(INDEX(List4final,ROWS(E$1:$E73)-ROWS(List1final)-ROWS(List2final)-ROWS(List3final)),IFERROR(INDEX(List5final,ROWS(E$1:$E73)-ROWS(List1final)-ROWS(List2final)-ROWS(List3final)-ROWS(List4final)),IFERROR(INDEX(List6final,ROWS(E$1:$E73)-ROWS(List1final)-ROWS(List2final)-ROWS(List3final)-ROWS(List4final)-ROWS(List5final)),""))))))</f>
        <v>Medicine bottle/packages</v>
      </c>
      <c r="F74" s="19" t="str">
        <f t="array" ref="F74">INDEX(Lists1through6,MATCH(0,COUNTIF($F$1:F73,Lists1through6),0))</f>
        <v>Exercise class schedule</v>
      </c>
      <c r="G74" s="3" t="str">
        <f t="array" ref="G74">IFERROR(INDEX(Lists1through6repeats,MATCH(0,COUNTIF($G$1:G73,Lists1through6repeats),0)),"")</f>
        <v>Exercise class schedule</v>
      </c>
      <c r="I74" s="19" t="e">
        <f t="array" ref="I74">INDEX(Lists7through12,MATCH(0,COUNTIF($I$1:I73,Lists7through12),0))</f>
        <v>#N/A</v>
      </c>
      <c r="K74" s="20" t="str">
        <f t="array" ref="K74">IFERROR(INDEX(FullListA,ROWS(K$1:$K73)),IFERROR(INDEX(FullListB,ROWS(K$1:$K73)-ROWS(FullListA)),""))</f>
        <v>Exercise class schedule</v>
      </c>
    </row>
    <row r="75" spans="5:11">
      <c r="E75" s="3" t="str">
        <f t="array" ref="E75">IFERROR(INDEX(List1final,ROWS(E$1:$E74)),IFERROR(INDEX(List2final,ROWS(E$1:$E74)-ROWS(List1final)),IFERROR(INDEX(List3final,ROWS(E$1:$E74)-ROWS(List1final)-ROWS(List2final)),IFERROR(INDEX(List4final,ROWS(E$1:$E74)-ROWS(List1final)-ROWS(List2final)-ROWS(List3final)),IFERROR(INDEX(List5final,ROWS(E$1:$E74)-ROWS(List1final)-ROWS(List2final)-ROWS(List3final)-ROWS(List4final)),IFERROR(INDEX(List6final,ROWS(E$1:$E74)-ROWS(List1final)-ROWS(List2final)-ROWS(List3final)-ROWS(List4final)-ROWS(List5final)),""))))))</f>
        <v>Pictures of common medical equipment</v>
      </c>
      <c r="F75" s="19" t="str">
        <f t="array" ref="F75">INDEX(Lists1through6,MATCH(0,COUNTIF($F$1:F74,Lists1through6),0))</f>
        <v>Canned goods</v>
      </c>
      <c r="G75" s="3" t="str">
        <f t="array" ref="G75">IFERROR(INDEX(Lists1through6repeats,MATCH(0,COUNTIF($G$1:G74,Lists1through6repeats),0)),"")</f>
        <v>Canned goods</v>
      </c>
      <c r="I75" s="19" t="e">
        <f t="array" ref="I75">INDEX(Lists7through12,MATCH(0,COUNTIF($I$1:I74,Lists7through12),0))</f>
        <v>#N/A</v>
      </c>
      <c r="K75" s="20" t="str">
        <f t="array" ref="K75">IFERROR(INDEX(FullListA,ROWS(K$1:$K74)),IFERROR(INDEX(FullListB,ROWS(K$1:$K74)-ROWS(FullListA)),""))</f>
        <v>Canned goods</v>
      </c>
    </row>
    <row r="76" spans="5:11">
      <c r="E76" s="3">
        <f t="array" ref="E76">IFERROR(INDEX(List1final,ROWS(E$1:$E75)),IFERROR(INDEX(List2final,ROWS(E$1:$E75)-ROWS(List1final)),IFERROR(INDEX(List3final,ROWS(E$1:$E75)-ROWS(List1final)-ROWS(List2final)),IFERROR(INDEX(List4final,ROWS(E$1:$E75)-ROWS(List1final)-ROWS(List2final)-ROWS(List3final)),IFERROR(INDEX(List5final,ROWS(E$1:$E75)-ROWS(List1final)-ROWS(List2final)-ROWS(List3final)-ROWS(List4final)),IFERROR(INDEX(List6final,ROWS(E$1:$E75)-ROWS(List1final)-ROWS(List2final)-ROWS(List3final)-ROWS(List4final)-ROWS(List5final)),""))))))</f>
        <v>0</v>
      </c>
      <c r="F76" s="19" t="str">
        <f t="array" ref="F76">INDEX(Lists1through6,MATCH(0,COUNTIF($F$1:F75,Lists1through6),0))</f>
        <v>Medicine bottles/packages</v>
      </c>
      <c r="G76" s="3" t="str">
        <f t="array" ref="G76">IFERROR(INDEX(Lists1through6repeats,MATCH(0,COUNTIF($G$1:G75,Lists1through6repeats),0)),"")</f>
        <v>Medicine bottles/packages</v>
      </c>
      <c r="I76" s="19" t="e">
        <f t="array" ref="I76">INDEX(Lists7through12,MATCH(0,COUNTIF($I$1:I75,Lists7through12),0))</f>
        <v>#N/A</v>
      </c>
      <c r="K76" s="20" t="str">
        <f t="array" ref="K76">IFERROR(INDEX(FullListA,ROWS(K$1:$K75)),IFERROR(INDEX(FullListB,ROWS(K$1:$K75)-ROWS(FullListA)),""))</f>
        <v>Medicine bottles/packages</v>
      </c>
    </row>
    <row r="77" spans="5:11">
      <c r="E77" s="3" t="str">
        <f t="array" ref="E77">IFERROR(INDEX(List1final,ROWS(E$1:$E76)),IFERROR(INDEX(List2final,ROWS(E$1:$E76)-ROWS(List1final)),IFERROR(INDEX(List3final,ROWS(E$1:$E76)-ROWS(List1final)-ROWS(List2final)),IFERROR(INDEX(List4final,ROWS(E$1:$E76)-ROWS(List1final)-ROWS(List2final)-ROWS(List3final)),IFERROR(INDEX(List5final,ROWS(E$1:$E76)-ROWS(List1final)-ROWS(List2final)-ROWS(List3final)-ROWS(List4final)),IFERROR(INDEX(List6final,ROWS(E$1:$E76)-ROWS(List1final)-ROWS(List2final)-ROWS(List3final)-ROWS(List4final)-ROWS(List5final)),""))))))</f>
        <v>Immigrant services directory</v>
      </c>
      <c r="F77" s="19" t="str">
        <f t="array" ref="F77">INDEX(Lists1through6,MATCH(0,COUNTIF($F$1:F76,Lists1through6),0))</f>
        <v>Park brochure</v>
      </c>
      <c r="G77" s="3" t="str">
        <f t="array" ref="G77">IFERROR(INDEX(Lists1through6repeats,MATCH(0,COUNTIF($G$1:G76,Lists1through6repeats),0)),"")</f>
        <v>Park brochure</v>
      </c>
      <c r="I77" s="19" t="e">
        <f t="array" ref="I77">INDEX(Lists7through12,MATCH(0,COUNTIF($I$1:I76,Lists7through12),0))</f>
        <v>#N/A</v>
      </c>
      <c r="K77" s="20" t="str">
        <f t="array" ref="K77">IFERROR(INDEX(FullListA,ROWS(K$1:$K76)),IFERROR(INDEX(FullListB,ROWS(K$1:$K76)-ROWS(FullListA)),""))</f>
        <v>Park brochure</v>
      </c>
    </row>
    <row r="78" spans="5:11">
      <c r="E78" s="3" t="str">
        <f t="array" ref="E78">IFERROR(INDEX(List1final,ROWS(E$1:$E77)),IFERROR(INDEX(List2final,ROWS(E$1:$E77)-ROWS(List1final)),IFERROR(INDEX(List3final,ROWS(E$1:$E77)-ROWS(List1final)-ROWS(List2final)),IFERROR(INDEX(List4final,ROWS(E$1:$E77)-ROWS(List1final)-ROWS(List2final)-ROWS(List3final)),IFERROR(INDEX(List5final,ROWS(E$1:$E77)-ROWS(List1final)-ROWS(List2final)-ROWS(List3final)-ROWS(List4final)),IFERROR(INDEX(List6final,ROWS(E$1:$E77)-ROWS(List1final)-ROWS(List2final)-ROWS(List3final)-ROWS(List4final)-ROWS(List5final)),""))))))</f>
        <v>Pictures of popular figures in U.S. history</v>
      </c>
      <c r="F78" s="19" t="str">
        <f t="array" ref="F78">INDEX(Lists1through6,MATCH(0,COUNTIF($F$1:F77,Lists1through6),0))</f>
        <v>DR: local public parks page</v>
      </c>
      <c r="G78" s="3" t="str">
        <f t="array" ref="G78">IFERROR(INDEX(Lists1through6repeats,MATCH(0,COUNTIF($G$1:G77,Lists1through6repeats),0)),"")</f>
        <v>DR: local public parks page</v>
      </c>
      <c r="I78" s="19" t="e">
        <f t="array" ref="I78">INDEX(Lists7through12,MATCH(0,COUNTIF($I$1:I77,Lists7through12),0))</f>
        <v>#N/A</v>
      </c>
      <c r="K78" s="20" t="str">
        <f t="array" ref="K78">IFERROR(INDEX(FullListA,ROWS(K$1:$K77)),IFERROR(INDEX(FullListB,ROWS(K$1:$K77)-ROWS(FullListA)),""))</f>
        <v>DR: local public parks page</v>
      </c>
    </row>
    <row r="79" spans="5:11">
      <c r="E79" s="3" t="str">
        <f t="array" ref="E79">IFERROR(INDEX(List1final,ROWS(E$1:$E78)),IFERROR(INDEX(List2final,ROWS(E$1:$E78)-ROWS(List1final)),IFERROR(INDEX(List3final,ROWS(E$1:$E78)-ROWS(List1final)-ROWS(List2final)),IFERROR(INDEX(List4final,ROWS(E$1:$E78)-ROWS(List1final)-ROWS(List2final)-ROWS(List3final)),IFERROR(INDEX(List5final,ROWS(E$1:$E78)-ROWS(List1final)-ROWS(List2final)-ROWS(List3final)-ROWS(List4final)),IFERROR(INDEX(List6final,ROWS(E$1:$E78)-ROWS(List1final)-ROWS(List2final)-ROWS(List3final)-ROWS(List4final)-ROWS(List5final)),""))))))</f>
        <v>American flag</v>
      </c>
      <c r="F79" s="19" t="e">
        <f t="array" ref="F79">INDEX(Lists1through6,MATCH(0,COUNTIF($F$1:F78,Lists1through6),0))</f>
        <v>#N/A</v>
      </c>
      <c r="G79" s="3" t="str">
        <f t="array" ref="G79">IFERROR(INDEX(Lists1through6repeats,MATCH(0,COUNTIF($G$1:G78,Lists1through6repeats),0)),"")</f>
        <v/>
      </c>
      <c r="I79" s="19" t="e">
        <f t="array" ref="I79">INDEX(Lists7through12,MATCH(0,COUNTIF($I$1:I78,Lists7through12),0))</f>
        <v>#N/A</v>
      </c>
      <c r="K79" s="20" t="str">
        <f t="array" ref="K79">IFERROR(INDEX(FullListA,ROWS(K$1:$K78)),IFERROR(INDEX(FullListB,ROWS(K$1:$K78)-ROWS(FullListA)),""))</f>
        <v/>
      </c>
    </row>
    <row r="80" spans="5:11">
      <c r="E80" s="3" t="str">
        <f t="array" ref="E80">IFERROR(INDEX(List1final,ROWS(E$1:$E79)),IFERROR(INDEX(List2final,ROWS(E$1:$E79)-ROWS(List1final)),IFERROR(INDEX(List3final,ROWS(E$1:$E79)-ROWS(List1final)-ROWS(List2final)),IFERROR(INDEX(List4final,ROWS(E$1:$E79)-ROWS(List1final)-ROWS(List2final)-ROWS(List3final)),IFERROR(INDEX(List5final,ROWS(E$1:$E79)-ROWS(List1final)-ROWS(List2final)-ROWS(List3final)-ROWS(List4final)),IFERROR(INDEX(List6final,ROWS(E$1:$E79)-ROWS(List1final)-ROWS(List2final)-ROWS(List3final)-ROWS(List4final)-ROWS(List5final)),""))))))</f>
        <v>Citizenship application (Form N-400)</v>
      </c>
      <c r="F80" s="19" t="e">
        <f t="array" ref="F80">INDEX(Lists1through6,MATCH(0,COUNTIF($F$1:F79,Lists1through6),0))</f>
        <v>#N/A</v>
      </c>
      <c r="G80" s="3" t="str">
        <f t="array" ref="G80">IFERROR(INDEX(Lists1through6repeats,MATCH(0,COUNTIF($G$1:G79,Lists1through6repeats),0)),"")</f>
        <v/>
      </c>
      <c r="I80" s="19" t="e">
        <f t="array" ref="I80">INDEX(Lists7through12,MATCH(0,COUNTIF($I$1:I79,Lists7through12),0))</f>
        <v>#N/A</v>
      </c>
      <c r="K80" s="20" t="str">
        <f t="array" ref="K80">IFERROR(INDEX(FullListA,ROWS(K$1:$K79)),IFERROR(INDEX(FullListB,ROWS(K$1:$K79)-ROWS(FullListA)),""))</f>
        <v/>
      </c>
    </row>
    <row r="81" spans="5:11">
      <c r="E81" s="3" t="str">
        <f t="array" ref="E81">IFERROR(INDEX(List1final,ROWS(E$1:$E80)),IFERROR(INDEX(List2final,ROWS(E$1:$E80)-ROWS(List1final)),IFERROR(INDEX(List3final,ROWS(E$1:$E80)-ROWS(List1final)-ROWS(List2final)),IFERROR(INDEX(List4final,ROWS(E$1:$E80)-ROWS(List1final)-ROWS(List2final)-ROWS(List3final)),IFERROR(INDEX(List5final,ROWS(E$1:$E80)-ROWS(List1final)-ROWS(List2final)-ROWS(List3final)-ROWS(List4final)),IFERROR(INDEX(List6final,ROWS(E$1:$E80)-ROWS(List1final)-ROWS(List2final)-ROWS(List3final)-ROWS(List4final)-ROWS(List5final)),""))))))</f>
        <v>App: US Citizenship Test Trainer (Android)</v>
      </c>
      <c r="F81" s="19" t="e">
        <f t="array" ref="F81">INDEX(Lists1through6,MATCH(0,COUNTIF($F$1:F80,Lists1through6),0))</f>
        <v>#N/A</v>
      </c>
      <c r="G81" s="3" t="str">
        <f t="array" ref="G81">IFERROR(INDEX(Lists1through6repeats,MATCH(0,COUNTIF($G$1:G80,Lists1through6repeats),0)),"")</f>
        <v/>
      </c>
      <c r="I81" s="19" t="e">
        <f t="array" ref="I81">INDEX(Lists7through12,MATCH(0,COUNTIF($I$1:I80,Lists7through12),0))</f>
        <v>#N/A</v>
      </c>
      <c r="K81" s="20" t="str">
        <f t="array" ref="K81">IFERROR(INDEX(FullListA,ROWS(K$1:$K80)),IFERROR(INDEX(FullListB,ROWS(K$1:$K80)-ROWS(FullListA)),""))</f>
        <v/>
      </c>
    </row>
    <row r="82" spans="5:11">
      <c r="E82" s="3" t="str">
        <f t="array" ref="E82">IFERROR(INDEX(List1final,ROWS(E$1:$E81)),IFERROR(INDEX(List2final,ROWS(E$1:$E81)-ROWS(List1final)),IFERROR(INDEX(List3final,ROWS(E$1:$E81)-ROWS(List1final)-ROWS(List2final)),IFERROR(INDEX(List4final,ROWS(E$1:$E81)-ROWS(List1final)-ROWS(List2final)-ROWS(List3final)),IFERROR(INDEX(List5final,ROWS(E$1:$E81)-ROWS(List1final)-ROWS(List2final)-ROWS(List3final)-ROWS(List4final)),IFERROR(INDEX(List6final,ROWS(E$1:$E81)-ROWS(List1final)-ROWS(List2final)-ROWS(List3final)-ROWS(List4final)-ROWS(List5final)),""))))))</f>
        <v>App: Free US Citizenship Test (iOS)</v>
      </c>
      <c r="F82" s="19" t="e">
        <f t="array" ref="F82">INDEX(Lists1through6,MATCH(0,COUNTIF($F$1:F81,Lists1through6),0))</f>
        <v>#N/A</v>
      </c>
      <c r="G82" s="3" t="str">
        <f t="array" ref="G82">IFERROR(INDEX(Lists1through6repeats,MATCH(0,COUNTIF($G$1:G81,Lists1through6repeats),0)),"")</f>
        <v/>
      </c>
      <c r="I82" s="19" t="e">
        <f t="array" ref="I82">INDEX(Lists7through12,MATCH(0,COUNTIF($I$1:I81,Lists7through12),0))</f>
        <v>#N/A</v>
      </c>
      <c r="K82" s="20" t="str">
        <f t="array" ref="K82">IFERROR(INDEX(FullListA,ROWS(K$1:$K81)),IFERROR(INDEX(FullListB,ROWS(K$1:$K81)-ROWS(FullListA)),""))</f>
        <v/>
      </c>
    </row>
    <row r="83" spans="5:11">
      <c r="E83" s="3" t="str">
        <f t="array" ref="E83">IFERROR(INDEX(List1final,ROWS(E$1:$E82)),IFERROR(INDEX(List2final,ROWS(E$1:$E82)-ROWS(List1final)),IFERROR(INDEX(List3final,ROWS(E$1:$E82)-ROWS(List1final)-ROWS(List2final)),IFERROR(INDEX(List4final,ROWS(E$1:$E82)-ROWS(List1final)-ROWS(List2final)-ROWS(List3final)),IFERROR(INDEX(List5final,ROWS(E$1:$E82)-ROWS(List1final)-ROWS(List2final)-ROWS(List3final)-ROWS(List4final)),IFERROR(INDEX(List6final,ROWS(E$1:$E82)-ROWS(List1final)-ROWS(List2final)-ROWS(List3final)-ROWS(List4final)-ROWS(List5final)),""))))))</f>
        <v>City map</v>
      </c>
      <c r="F83" s="19" t="e">
        <f t="array" ref="F83">INDEX(Lists1through6,MATCH(0,COUNTIF($F$1:F82,Lists1through6),0))</f>
        <v>#N/A</v>
      </c>
      <c r="G83" s="3" t="str">
        <f t="array" ref="G83">IFERROR(INDEX(Lists1through6repeats,MATCH(0,COUNTIF($G$1:G82,Lists1through6repeats),0)),"")</f>
        <v/>
      </c>
      <c r="I83" s="19" t="e">
        <f t="array" ref="I83">INDEX(Lists7through12,MATCH(0,COUNTIF($I$1:I82,Lists7through12),0))</f>
        <v>#N/A</v>
      </c>
      <c r="K83" s="20" t="str">
        <f t="array" ref="K83">IFERROR(INDEX(FullListA,ROWS(K$1:$K82)),IFERROR(INDEX(FullListB,ROWS(K$1:$K82)-ROWS(FullListA)),""))</f>
        <v/>
      </c>
    </row>
    <row r="84" spans="5:11">
      <c r="E84" s="3" t="str">
        <f t="array" ref="E84">IFERROR(INDEX(List1final,ROWS(E$1:$E83)),IFERROR(INDEX(List2final,ROWS(E$1:$E83)-ROWS(List1final)),IFERROR(INDEX(List3final,ROWS(E$1:$E83)-ROWS(List1final)-ROWS(List2final)),IFERROR(INDEX(List4final,ROWS(E$1:$E83)-ROWS(List1final)-ROWS(List2final)-ROWS(List3final)),IFERROR(INDEX(List5final,ROWS(E$1:$E83)-ROWS(List1final)-ROWS(List2final)-ROWS(List3final)-ROWS(List4final)),IFERROR(INDEX(List6final,ROWS(E$1:$E83)-ROWS(List1final)-ROWS(List2final)-ROWS(List3final)-ROWS(List4final)-ROWS(List5final)),""))))))</f>
        <v>Neighborhood map</v>
      </c>
      <c r="F84" s="19" t="e">
        <f t="array" ref="F84">INDEX(Lists1through6,MATCH(0,COUNTIF($F$1:F83,Lists1through6),0))</f>
        <v>#N/A</v>
      </c>
      <c r="G84" s="3" t="str">
        <f t="array" ref="G84">IFERROR(INDEX(Lists1through6repeats,MATCH(0,COUNTIF($G$1:G83,Lists1through6repeats),0)),"")</f>
        <v/>
      </c>
      <c r="I84" s="19" t="e">
        <f t="array" ref="I84">INDEX(Lists7through12,MATCH(0,COUNTIF($I$1:I83,Lists7through12),0))</f>
        <v>#N/A</v>
      </c>
      <c r="K84" s="20" t="str">
        <f t="array" ref="K84">IFERROR(INDEX(FullListA,ROWS(K$1:$K83)),IFERROR(INDEX(FullListB,ROWS(K$1:$K83)-ROWS(FullListA)),""))</f>
        <v/>
      </c>
    </row>
    <row r="85" spans="5:11">
      <c r="E85" s="3" t="str">
        <f t="array" ref="E85">IFERROR(INDEX(List1final,ROWS(E$1:$E84)),IFERROR(INDEX(List2final,ROWS(E$1:$E84)-ROWS(List1final)),IFERROR(INDEX(List3final,ROWS(E$1:$E84)-ROWS(List1final)-ROWS(List2final)),IFERROR(INDEX(List4final,ROWS(E$1:$E84)-ROWS(List1final)-ROWS(List2final)-ROWS(List3final)),IFERROR(INDEX(List5final,ROWS(E$1:$E84)-ROWS(List1final)-ROWS(List2final)-ROWS(List3final)-ROWS(List4final)),IFERROR(INDEX(List6final,ROWS(E$1:$E84)-ROWS(List1final)-ROWS(List2final)-ROWS(List3final)-ROWS(List4final)-ROWS(List5final)),""))))))</f>
        <v>Public transportation map</v>
      </c>
      <c r="F85" s="19" t="e">
        <f t="array" ref="F85">INDEX(Lists1through6,MATCH(0,COUNTIF($F$1:F84,Lists1through6),0))</f>
        <v>#N/A</v>
      </c>
      <c r="G85" s="3" t="str">
        <f t="array" ref="G85">IFERROR(INDEX(Lists1through6repeats,MATCH(0,COUNTIF($G$1:G84,Lists1through6repeats),0)),"")</f>
        <v/>
      </c>
      <c r="I85" s="19" t="e">
        <f t="array" ref="I85">INDEX(Lists7through12,MATCH(0,COUNTIF($I$1:I84,Lists7through12),0))</f>
        <v>#N/A</v>
      </c>
      <c r="K85" s="20" t="str">
        <f t="array" ref="K85">IFERROR(INDEX(FullListA,ROWS(K$1:$K84)),IFERROR(INDEX(FullListB,ROWS(K$1:$K84)-ROWS(FullListA)),""))</f>
        <v/>
      </c>
    </row>
    <row r="86" spans="5:11">
      <c r="E86" s="3" t="str">
        <f t="array" ref="E86">IFERROR(INDEX(List1final,ROWS(E$1:$E85)),IFERROR(INDEX(List2final,ROWS(E$1:$E85)-ROWS(List1final)),IFERROR(INDEX(List3final,ROWS(E$1:$E85)-ROWS(List1final)-ROWS(List2final)),IFERROR(INDEX(List4final,ROWS(E$1:$E85)-ROWS(List1final)-ROWS(List2final)-ROWS(List3final)),IFERROR(INDEX(List5final,ROWS(E$1:$E85)-ROWS(List1final)-ROWS(List2final)-ROWS(List3final)-ROWS(List4final)),IFERROR(INDEX(List6final,ROWS(E$1:$E85)-ROWS(List1final)-ROWS(List2final)-ROWS(List3final)-ROWS(List4final)-ROWS(List5final)),""))))))</f>
        <v>DR: maps.google.com</v>
      </c>
      <c r="F86" s="19" t="e">
        <f t="array" ref="F86">INDEX(Lists1through6,MATCH(0,COUNTIF($F$1:F85,Lists1through6),0))</f>
        <v>#N/A</v>
      </c>
      <c r="G86" s="3" t="str">
        <f t="array" ref="G86">IFERROR(INDEX(Lists1through6repeats,MATCH(0,COUNTIF($G$1:G85,Lists1through6repeats),0)),"")</f>
        <v/>
      </c>
      <c r="I86" s="19" t="e">
        <f t="array" ref="I86">INDEX(Lists7through12,MATCH(0,COUNTIF($I$1:I85,Lists7through12),0))</f>
        <v>#N/A</v>
      </c>
      <c r="K86" s="20" t="str">
        <f t="array" ref="K86">IFERROR(INDEX(FullListA,ROWS(K$1:$K85)),IFERROR(INDEX(FullListB,ROWS(K$1:$K85)-ROWS(FullListA)),""))</f>
        <v/>
      </c>
    </row>
    <row r="87" spans="5:11">
      <c r="E87" s="3" t="str">
        <f t="array" ref="E87">IFERROR(INDEX(List1final,ROWS(E$1:$E86)),IFERROR(INDEX(List2final,ROWS(E$1:$E86)-ROWS(List1final)),IFERROR(INDEX(List3final,ROWS(E$1:$E86)-ROWS(List1final)-ROWS(List2final)),IFERROR(INDEX(List4final,ROWS(E$1:$E86)-ROWS(List1final)-ROWS(List2final)-ROWS(List3final)),IFERROR(INDEX(List5final,ROWS(E$1:$E86)-ROWS(List1final)-ROWS(List2final)-ROWS(List3final)-ROWS(List4final)),IFERROR(INDEX(List6final,ROWS(E$1:$E86)-ROWS(List1final)-ROWS(List2final)-ROWS(List3final)-ROWS(List4final)-ROWS(List5final)),""))))))</f>
        <v/>
      </c>
      <c r="F87" s="19" t="e">
        <f t="array" ref="F87">INDEX(Lists1through6,MATCH(0,COUNTIF($F$1:F86,Lists1through6),0))</f>
        <v>#N/A</v>
      </c>
      <c r="G87" s="3" t="str">
        <f t="array" ref="G87">IFERROR(INDEX(Lists1through6repeats,MATCH(0,COUNTIF($G$1:G86,Lists1through6repeats),0)),"")</f>
        <v/>
      </c>
      <c r="I87" s="19" t="e">
        <f t="array" ref="I87">INDEX(Lists7through12,MATCH(0,COUNTIF($I$1:I86,Lists7through12),0))</f>
        <v>#N/A</v>
      </c>
      <c r="K87" s="20" t="str">
        <f t="array" ref="K87">IFERROR(INDEX(FullListA,ROWS(K$1:$K86)),IFERROR(INDEX(FullListB,ROWS(K$1:$K86)-ROWS(FullListA)),""))</f>
        <v/>
      </c>
    </row>
    <row r="88" spans="5:11">
      <c r="E88" s="3" t="str">
        <f t="array" ref="E88">IFERROR(INDEX(List1final,ROWS(E$1:$E87)),IFERROR(INDEX(List2final,ROWS(E$1:$E87)-ROWS(List1final)),IFERROR(INDEX(List3final,ROWS(E$1:$E87)-ROWS(List1final)-ROWS(List2final)),IFERROR(INDEX(List4final,ROWS(E$1:$E87)-ROWS(List1final)-ROWS(List2final)-ROWS(List3final)),IFERROR(INDEX(List5final,ROWS(E$1:$E87)-ROWS(List1final)-ROWS(List2final)-ROWS(List3final)-ROWS(List4final)),IFERROR(INDEX(List6final,ROWS(E$1:$E87)-ROWS(List1final)-ROWS(List2final)-ROWS(List3final)-ROWS(List4final)-ROWS(List5final)),""))))))</f>
        <v/>
      </c>
      <c r="F88" s="19" t="e">
        <f t="array" ref="F88">INDEX(Lists1through6,MATCH(0,COUNTIF($F$1:F87,Lists1through6),0))</f>
        <v>#N/A</v>
      </c>
      <c r="G88" s="3" t="str">
        <f t="array" ref="G88">IFERROR(INDEX(Lists1through6repeats,MATCH(0,COUNTIF($G$1:G87,Lists1through6repeats),0)),"")</f>
        <v/>
      </c>
      <c r="I88" s="19" t="e">
        <f t="array" ref="I88">INDEX(Lists7through12,MATCH(0,COUNTIF($I$1:I87,Lists7through12),0))</f>
        <v>#N/A</v>
      </c>
      <c r="K88" s="20" t="str">
        <f t="array" ref="K88">IFERROR(INDEX(FullListA,ROWS(K$1:$K87)),IFERROR(INDEX(FullListB,ROWS(K$1:$K87)-ROWS(FullListA)),""))</f>
        <v/>
      </c>
    </row>
    <row r="89" spans="5:11">
      <c r="E89" s="3" t="str">
        <f t="array" ref="E89">IFERROR(INDEX(List1final,ROWS(E$1:$E88)),IFERROR(INDEX(List2final,ROWS(E$1:$E88)-ROWS(List1final)),IFERROR(INDEX(List3final,ROWS(E$1:$E88)-ROWS(List1final)-ROWS(List2final)),IFERROR(INDEX(List4final,ROWS(E$1:$E88)-ROWS(List1final)-ROWS(List2final)-ROWS(List3final)),IFERROR(INDEX(List5final,ROWS(E$1:$E88)-ROWS(List1final)-ROWS(List2final)-ROWS(List3final)-ROWS(List4final)),IFERROR(INDEX(List6final,ROWS(E$1:$E88)-ROWS(List1final)-ROWS(List2final)-ROWS(List3final)-ROWS(List4final)-ROWS(List5final)),""))))))</f>
        <v/>
      </c>
      <c r="F89" s="19" t="e">
        <f t="array" ref="F89">INDEX(Lists1through6,MATCH(0,COUNTIF($F$1:F88,Lists1through6),0))</f>
        <v>#N/A</v>
      </c>
      <c r="G89" s="3" t="str">
        <f t="array" ref="G89">IFERROR(INDEX(Lists1through6repeats,MATCH(0,COUNTIF($G$1:G88,Lists1through6repeats),0)),"")</f>
        <v/>
      </c>
      <c r="I89" s="19" t="e">
        <f t="array" ref="I89">INDEX(Lists7through12,MATCH(0,COUNTIF($I$1:I88,Lists7through12),0))</f>
        <v>#N/A</v>
      </c>
      <c r="K89" s="20" t="str">
        <f t="array" ref="K89">IFERROR(INDEX(FullListA,ROWS(K$1:$K88)),IFERROR(INDEX(FullListB,ROWS(K$1:$K88)-ROWS(FullListA)),""))</f>
        <v/>
      </c>
    </row>
    <row r="90" spans="5:11">
      <c r="E90" s="3" t="str">
        <f t="array" ref="E90">IFERROR(INDEX(List1final,ROWS(E$1:$E89)),IFERROR(INDEX(List2final,ROWS(E$1:$E89)-ROWS(List1final)),IFERROR(INDEX(List3final,ROWS(E$1:$E89)-ROWS(List1final)-ROWS(List2final)),IFERROR(INDEX(List4final,ROWS(E$1:$E89)-ROWS(List1final)-ROWS(List2final)-ROWS(List3final)),IFERROR(INDEX(List5final,ROWS(E$1:$E89)-ROWS(List1final)-ROWS(List2final)-ROWS(List3final)-ROWS(List4final)),IFERROR(INDEX(List6final,ROWS(E$1:$E89)-ROWS(List1final)-ROWS(List2final)-ROWS(List3final)-ROWS(List4final)-ROWS(List5final)),""))))))</f>
        <v/>
      </c>
      <c r="F90" s="19" t="e">
        <f t="array" ref="F90">INDEX(Lists1through6,MATCH(0,COUNTIF($F$1:F89,Lists1through6),0))</f>
        <v>#N/A</v>
      </c>
      <c r="G90" s="3" t="str">
        <f t="array" ref="G90">IFERROR(INDEX(Lists1through6repeats,MATCH(0,COUNTIF($G$1:G89,Lists1through6repeats),0)),"")</f>
        <v/>
      </c>
      <c r="I90" s="19" t="e">
        <f t="array" ref="I90">INDEX(Lists7through12,MATCH(0,COUNTIF($I$1:I89,Lists7through12),0))</f>
        <v>#N/A</v>
      </c>
      <c r="K90" s="20" t="str">
        <f t="array" ref="K90">IFERROR(INDEX(FullListA,ROWS(K$1:$K89)),IFERROR(INDEX(FullListB,ROWS(K$1:$K89)-ROWS(FullListA)),""))</f>
        <v/>
      </c>
    </row>
    <row r="91" spans="5:11">
      <c r="E91" s="3" t="str">
        <f t="array" ref="E91">IFERROR(INDEX(List1final,ROWS(E$1:$E90)),IFERROR(INDEX(List2final,ROWS(E$1:$E90)-ROWS(List1final)),IFERROR(INDEX(List3final,ROWS(E$1:$E90)-ROWS(List1final)-ROWS(List2final)),IFERROR(INDEX(List4final,ROWS(E$1:$E90)-ROWS(List1final)-ROWS(List2final)-ROWS(List3final)),IFERROR(INDEX(List5final,ROWS(E$1:$E90)-ROWS(List1final)-ROWS(List2final)-ROWS(List3final)-ROWS(List4final)),IFERROR(INDEX(List6final,ROWS(E$1:$E90)-ROWS(List1final)-ROWS(List2final)-ROWS(List3final)-ROWS(List4final)-ROWS(List5final)),""))))))</f>
        <v/>
      </c>
      <c r="F91" s="19" t="e">
        <f t="array" ref="F91">INDEX(Lists1through6,MATCH(0,COUNTIF($F$1:F90,Lists1through6),0))</f>
        <v>#N/A</v>
      </c>
      <c r="G91" s="3" t="str">
        <f t="array" ref="G91">IFERROR(INDEX(Lists1through6repeats,MATCH(0,COUNTIF($G$1:G90,Lists1through6repeats),0)),"")</f>
        <v/>
      </c>
      <c r="I91" s="19" t="e">
        <f t="array" ref="I91">INDEX(Lists7through12,MATCH(0,COUNTIF($I$1:I90,Lists7through12),0))</f>
        <v>#N/A</v>
      </c>
      <c r="K91" s="20" t="str">
        <f t="array" ref="K91">IFERROR(INDEX(FullListA,ROWS(K$1:$K90)),IFERROR(INDEX(FullListB,ROWS(K$1:$K90)-ROWS(FullListA)),""))</f>
        <v/>
      </c>
    </row>
    <row r="92" spans="5:11">
      <c r="E92" s="3" t="str">
        <f t="array" ref="E92">IFERROR(INDEX(List1final,ROWS(E$1:$E91)),IFERROR(INDEX(List2final,ROWS(E$1:$E91)-ROWS(List1final)),IFERROR(INDEX(List3final,ROWS(E$1:$E91)-ROWS(List1final)-ROWS(List2final)),IFERROR(INDEX(List4final,ROWS(E$1:$E91)-ROWS(List1final)-ROWS(List2final)-ROWS(List3final)),IFERROR(INDEX(List5final,ROWS(E$1:$E91)-ROWS(List1final)-ROWS(List2final)-ROWS(List3final)-ROWS(List4final)),IFERROR(INDEX(List6final,ROWS(E$1:$E91)-ROWS(List1final)-ROWS(List2final)-ROWS(List3final)-ROWS(List4final)-ROWS(List5final)),""))))))</f>
        <v/>
      </c>
      <c r="F92" s="19" t="e">
        <f t="array" ref="F92">INDEX(Lists1through6,MATCH(0,COUNTIF($F$1:F91,Lists1through6),0))</f>
        <v>#N/A</v>
      </c>
      <c r="G92" s="3" t="str">
        <f t="array" ref="G92">IFERROR(INDEX(Lists1through6repeats,MATCH(0,COUNTIF($G$1:G91,Lists1through6repeats),0)),"")</f>
        <v/>
      </c>
      <c r="I92" s="19" t="e">
        <f t="array" ref="I92">INDEX(Lists7through12,MATCH(0,COUNTIF($I$1:I91,Lists7through12),0))</f>
        <v>#N/A</v>
      </c>
      <c r="K92" s="20" t="str">
        <f t="array" ref="K92">IFERROR(INDEX(FullListA,ROWS(K$1:$K91)),IFERROR(INDEX(FullListB,ROWS(K$1:$K91)-ROWS(FullListA)),""))</f>
        <v/>
      </c>
    </row>
    <row r="93" spans="5:11">
      <c r="E93" s="3" t="str">
        <f t="array" ref="E93">IFERROR(INDEX(List1final,ROWS(E$1:$E92)),IFERROR(INDEX(List2final,ROWS(E$1:$E92)-ROWS(List1final)),IFERROR(INDEX(List3final,ROWS(E$1:$E92)-ROWS(List1final)-ROWS(List2final)),IFERROR(INDEX(List4final,ROWS(E$1:$E92)-ROWS(List1final)-ROWS(List2final)-ROWS(List3final)),IFERROR(INDEX(List5final,ROWS(E$1:$E92)-ROWS(List1final)-ROWS(List2final)-ROWS(List3final)-ROWS(List4final)),IFERROR(INDEX(List6final,ROWS(E$1:$E92)-ROWS(List1final)-ROWS(List2final)-ROWS(List3final)-ROWS(List4final)-ROWS(List5final)),""))))))</f>
        <v/>
      </c>
      <c r="F93" s="19" t="e">
        <f t="array" ref="F93">INDEX(Lists1through6,MATCH(0,COUNTIF($F$1:F92,Lists1through6),0))</f>
        <v>#N/A</v>
      </c>
      <c r="G93" s="3" t="str">
        <f t="array" ref="G93">IFERROR(INDEX(Lists1through6repeats,MATCH(0,COUNTIF($G$1:G92,Lists1through6repeats),0)),"")</f>
        <v/>
      </c>
      <c r="I93" s="19" t="e">
        <f t="array" ref="I93">INDEX(Lists7through12,MATCH(0,COUNTIF($I$1:I92,Lists7through12),0))</f>
        <v>#N/A</v>
      </c>
      <c r="K93" s="20" t="str">
        <f t="array" ref="K93">IFERROR(INDEX(FullListA,ROWS(K$1:$K92)),IFERROR(INDEX(FullListB,ROWS(K$1:$K92)-ROWS(FullListA)),""))</f>
        <v/>
      </c>
    </row>
    <row r="94" spans="5:11">
      <c r="E94" s="3" t="str">
        <f t="array" ref="E94">IFERROR(INDEX(List1final,ROWS(E$1:$E93)),IFERROR(INDEX(List2final,ROWS(E$1:$E93)-ROWS(List1final)),IFERROR(INDEX(List3final,ROWS(E$1:$E93)-ROWS(List1final)-ROWS(List2final)),IFERROR(INDEX(List4final,ROWS(E$1:$E93)-ROWS(List1final)-ROWS(List2final)-ROWS(List3final)),IFERROR(INDEX(List5final,ROWS(E$1:$E93)-ROWS(List1final)-ROWS(List2final)-ROWS(List3final)-ROWS(List4final)),IFERROR(INDEX(List6final,ROWS(E$1:$E93)-ROWS(List1final)-ROWS(List2final)-ROWS(List3final)-ROWS(List4final)-ROWS(List5final)),""))))))</f>
        <v/>
      </c>
      <c r="F94" s="19" t="e">
        <f t="array" ref="F94">INDEX(Lists1through6,MATCH(0,COUNTIF($F$1:F93,Lists1through6),0))</f>
        <v>#N/A</v>
      </c>
      <c r="G94" s="3" t="str">
        <f t="array" ref="G94">IFERROR(INDEX(Lists1through6repeats,MATCH(0,COUNTIF($G$1:G93,Lists1through6repeats),0)),"")</f>
        <v/>
      </c>
      <c r="I94" s="19" t="e">
        <f t="array" ref="I94">INDEX(Lists7through12,MATCH(0,COUNTIF($I$1:I93,Lists7through12),0))</f>
        <v>#N/A</v>
      </c>
      <c r="K94" s="20" t="str">
        <f t="array" ref="K94">IFERROR(INDEX(FullListA,ROWS(K$1:$K93)),IFERROR(INDEX(FullListB,ROWS(K$1:$K93)-ROWS(FullListA)),""))</f>
        <v/>
      </c>
    </row>
    <row r="95" spans="5:11">
      <c r="E95" s="3" t="str">
        <f t="array" ref="E95">IFERROR(INDEX(List1final,ROWS(E$1:$E94)),IFERROR(INDEX(List2final,ROWS(E$1:$E94)-ROWS(List1final)),IFERROR(INDEX(List3final,ROWS(E$1:$E94)-ROWS(List1final)-ROWS(List2final)),IFERROR(INDEX(List4final,ROWS(E$1:$E94)-ROWS(List1final)-ROWS(List2final)-ROWS(List3final)),IFERROR(INDEX(List5final,ROWS(E$1:$E94)-ROWS(List1final)-ROWS(List2final)-ROWS(List3final)-ROWS(List4final)),IFERROR(INDEX(List6final,ROWS(E$1:$E94)-ROWS(List1final)-ROWS(List2final)-ROWS(List3final)-ROWS(List4final)-ROWS(List5final)),""))))))</f>
        <v/>
      </c>
      <c r="F95" s="19" t="e">
        <f t="array" ref="F95">INDEX(Lists1through6,MATCH(0,COUNTIF($F$1:F94,Lists1through6),0))</f>
        <v>#N/A</v>
      </c>
      <c r="G95" s="3" t="str">
        <f t="array" ref="G95">IFERROR(INDEX(Lists1through6repeats,MATCH(0,COUNTIF($G$1:G94,Lists1through6repeats),0)),"")</f>
        <v/>
      </c>
      <c r="I95" s="19" t="e">
        <f t="array" ref="I95">INDEX(Lists7through12,MATCH(0,COUNTIF($I$1:I94,Lists7through12),0))</f>
        <v>#N/A</v>
      </c>
      <c r="K95" s="20" t="str">
        <f t="array" ref="K95">IFERROR(INDEX(FullListA,ROWS(K$1:$K94)),IFERROR(INDEX(FullListB,ROWS(K$1:$K94)-ROWS(FullListA)),""))</f>
        <v/>
      </c>
    </row>
    <row r="96" spans="5:11">
      <c r="E96" s="3" t="str">
        <f t="array" ref="E96">IFERROR(INDEX(List1final,ROWS(E$1:$E95)),IFERROR(INDEX(List2final,ROWS(E$1:$E95)-ROWS(List1final)),IFERROR(INDEX(List3final,ROWS(E$1:$E95)-ROWS(List1final)-ROWS(List2final)),IFERROR(INDEX(List4final,ROWS(E$1:$E95)-ROWS(List1final)-ROWS(List2final)-ROWS(List3final)),IFERROR(INDEX(List5final,ROWS(E$1:$E95)-ROWS(List1final)-ROWS(List2final)-ROWS(List3final)-ROWS(List4final)),IFERROR(INDEX(List6final,ROWS(E$1:$E95)-ROWS(List1final)-ROWS(List2final)-ROWS(List3final)-ROWS(List4final)-ROWS(List5final)),""))))))</f>
        <v>City map</v>
      </c>
      <c r="F96" s="19" t="e">
        <f t="array" ref="F96">INDEX(Lists1through6,MATCH(0,COUNTIF($F$1:F95,Lists1through6),0))</f>
        <v>#N/A</v>
      </c>
      <c r="G96" s="3" t="str">
        <f t="array" ref="G96">IFERROR(INDEX(Lists1through6repeats,MATCH(0,COUNTIF($G$1:G95,Lists1through6repeats),0)),"")</f>
        <v/>
      </c>
      <c r="I96" s="19" t="e">
        <f t="array" ref="I96">INDEX(Lists7through12,MATCH(0,COUNTIF($I$1:I95,Lists7through12),0))</f>
        <v>#N/A</v>
      </c>
      <c r="K96" s="20" t="str">
        <f t="array" ref="K96">IFERROR(INDEX(FullListA,ROWS(K$1:$K95)),IFERROR(INDEX(FullListB,ROWS(K$1:$K95)-ROWS(FullListA)),""))</f>
        <v/>
      </c>
    </row>
    <row r="97" spans="5:11">
      <c r="E97" s="3" t="str">
        <f t="array" ref="E97">IFERROR(INDEX(List1final,ROWS(E$1:$E96)),IFERROR(INDEX(List2final,ROWS(E$1:$E96)-ROWS(List1final)),IFERROR(INDEX(List3final,ROWS(E$1:$E96)-ROWS(List1final)-ROWS(List2final)),IFERROR(INDEX(List4final,ROWS(E$1:$E96)-ROWS(List1final)-ROWS(List2final)-ROWS(List3final)),IFERROR(INDEX(List5final,ROWS(E$1:$E96)-ROWS(List1final)-ROWS(List2final)-ROWS(List3final)-ROWS(List4final)),IFERROR(INDEX(List6final,ROWS(E$1:$E96)-ROWS(List1final)-ROWS(List2final)-ROWS(List3final)-ROWS(List4final)-ROWS(List5final)),""))))))</f>
        <v>Play money</v>
      </c>
      <c r="F97" s="19" t="e">
        <f t="array" ref="F97">INDEX(Lists1through6,MATCH(0,COUNTIF($F$1:F96,Lists1through6),0))</f>
        <v>#N/A</v>
      </c>
      <c r="G97" s="3" t="str">
        <f t="array" ref="G97">IFERROR(INDEX(Lists1through6repeats,MATCH(0,COUNTIF($G$1:G96,Lists1through6repeats),0)),"")</f>
        <v/>
      </c>
      <c r="I97" s="19" t="e">
        <f t="array" ref="I97">INDEX(Lists7through12,MATCH(0,COUNTIF($I$1:I96,Lists7through12),0))</f>
        <v>#N/A</v>
      </c>
      <c r="K97" s="20" t="str">
        <f t="array" ref="K97">IFERROR(INDEX(FullListA,ROWS(K$1:$K96)),IFERROR(INDEX(FullListB,ROWS(K$1:$K96)-ROWS(FullListA)),""))</f>
        <v/>
      </c>
    </row>
    <row r="98" spans="5:11">
      <c r="E98" s="3" t="str">
        <f t="array" ref="E98">IFERROR(INDEX(List1final,ROWS(E$1:$E97)),IFERROR(INDEX(List2final,ROWS(E$1:$E97)-ROWS(List1final)),IFERROR(INDEX(List3final,ROWS(E$1:$E97)-ROWS(List1final)-ROWS(List2final)),IFERROR(INDEX(List4final,ROWS(E$1:$E97)-ROWS(List1final)-ROWS(List2final)-ROWS(List3final)),IFERROR(INDEX(List5final,ROWS(E$1:$E97)-ROWS(List1final)-ROWS(List2final)-ROWS(List3final)-ROWS(List4final)),IFERROR(INDEX(List6final,ROWS(E$1:$E97)-ROWS(List1final)-ROWS(List2final)-ROWS(List3final)-ROWS(List4final)-ROWS(List5final)),""))))))</f>
        <v>Neighborhood map</v>
      </c>
      <c r="F98" s="19" t="e">
        <f t="array" ref="F98">INDEX(Lists1through6,MATCH(0,COUNTIF($F$1:F97,Lists1through6),0))</f>
        <v>#N/A</v>
      </c>
      <c r="G98" s="3" t="str">
        <f t="array" ref="G98">IFERROR(INDEX(Lists1through6repeats,MATCH(0,COUNTIF($G$1:G97,Lists1through6repeats),0)),"")</f>
        <v/>
      </c>
      <c r="I98" s="19" t="e">
        <f t="array" ref="I98">INDEX(Lists7through12,MATCH(0,COUNTIF($I$1:I97,Lists7through12),0))</f>
        <v>#N/A</v>
      </c>
      <c r="K98" s="20" t="str">
        <f t="array" ref="K98">IFERROR(INDEX(FullListA,ROWS(K$1:$K97)),IFERROR(INDEX(FullListB,ROWS(K$1:$K97)-ROWS(FullListA)),""))</f>
        <v/>
      </c>
    </row>
    <row r="99" spans="5:11">
      <c r="E99" s="3" t="str">
        <f t="array" ref="E99">IFERROR(INDEX(List1final,ROWS(E$1:$E98)),IFERROR(INDEX(List2final,ROWS(E$1:$E98)-ROWS(List1final)),IFERROR(INDEX(List3final,ROWS(E$1:$E98)-ROWS(List1final)-ROWS(List2final)),IFERROR(INDEX(List4final,ROWS(E$1:$E98)-ROWS(List1final)-ROWS(List2final)-ROWS(List3final)),IFERROR(INDEX(List5final,ROWS(E$1:$E98)-ROWS(List1final)-ROWS(List2final)-ROWS(List3final)-ROWS(List4final)),IFERROR(INDEX(List6final,ROWS(E$1:$E98)-ROWS(List1final)-ROWS(List2final)-ROWS(List3final)-ROWS(List4final)-ROWS(List5final)),""))))))</f>
        <v>Public transportation schedule</v>
      </c>
      <c r="F99" s="19" t="e">
        <f t="array" ref="F99">INDEX(Lists1through6,MATCH(0,COUNTIF($F$1:F98,Lists1through6),0))</f>
        <v>#N/A</v>
      </c>
      <c r="G99" s="3" t="str">
        <f t="array" ref="G99">IFERROR(INDEX(Lists1through6repeats,MATCH(0,COUNTIF($G$1:G98,Lists1through6repeats),0)),"")</f>
        <v/>
      </c>
      <c r="I99" s="19" t="e">
        <f t="array" ref="I99">INDEX(Lists7through12,MATCH(0,COUNTIF($I$1:I98,Lists7through12),0))</f>
        <v>#N/A</v>
      </c>
      <c r="K99" s="20" t="str">
        <f t="array" ref="K99">IFERROR(INDEX(FullListA,ROWS(K$1:$K98)),IFERROR(INDEX(FullListB,ROWS(K$1:$K98)-ROWS(FullListA)),""))</f>
        <v/>
      </c>
    </row>
    <row r="100" spans="5:11">
      <c r="E100" s="3" t="str">
        <f t="array" ref="E100">IFERROR(INDEX(List1final,ROWS(E$1:$E99)),IFERROR(INDEX(List2final,ROWS(E$1:$E99)-ROWS(List1final)),IFERROR(INDEX(List3final,ROWS(E$1:$E99)-ROWS(List1final)-ROWS(List2final)),IFERROR(INDEX(List4final,ROWS(E$1:$E99)-ROWS(List1final)-ROWS(List2final)-ROWS(List3final)),IFERROR(INDEX(List5final,ROWS(E$1:$E99)-ROWS(List1final)-ROWS(List2final)-ROWS(List3final)-ROWS(List4final)),IFERROR(INDEX(List6final,ROWS(E$1:$E99)-ROWS(List1final)-ROWS(List2final)-ROWS(List3final)-ROWS(List4final)-ROWS(List5final)),""))))))</f>
        <v>Public transportation map</v>
      </c>
      <c r="F100" s="19" t="e">
        <f t="array" ref="F100">INDEX(Lists1through6,MATCH(0,COUNTIF($F$1:F99,Lists1through6),0))</f>
        <v>#N/A</v>
      </c>
      <c r="G100" s="3" t="str">
        <f t="array" ref="G100">IFERROR(INDEX(Lists1through6repeats,MATCH(0,COUNTIF($G$1:G99,Lists1through6repeats),0)),"")</f>
        <v/>
      </c>
      <c r="I100" s="19" t="e">
        <f t="array" ref="I100">INDEX(Lists7through12,MATCH(0,COUNTIF($I$1:I99,Lists7through12),0))</f>
        <v>#N/A</v>
      </c>
      <c r="K100" s="20" t="str">
        <f t="array" ref="K100">IFERROR(INDEX(FullListA,ROWS(K$1:$K99)),IFERROR(INDEX(FullListB,ROWS(K$1:$K99)-ROWS(FullListA)),""))</f>
        <v/>
      </c>
    </row>
    <row r="101" spans="5:11">
      <c r="E101" s="3" t="str">
        <f t="array" ref="E101">IFERROR(INDEX(List1final,ROWS(E$1:$E100)),IFERROR(INDEX(List2final,ROWS(E$1:$E100)-ROWS(List1final)),IFERROR(INDEX(List3final,ROWS(E$1:$E100)-ROWS(List1final)-ROWS(List2final)),IFERROR(INDEX(List4final,ROWS(E$1:$E100)-ROWS(List1final)-ROWS(List2final)-ROWS(List3final)),IFERROR(INDEX(List5final,ROWS(E$1:$E100)-ROWS(List1final)-ROWS(List2final)-ROWS(List3final)-ROWS(List4final)),IFERROR(INDEX(List6final,ROWS(E$1:$E100)-ROWS(List1final)-ROWS(List2final)-ROWS(List3final)-ROWS(List4final)-ROWS(List5final)),""))))))</f>
        <v xml:space="preserve"> </v>
      </c>
      <c r="F101" s="19" t="e">
        <f t="array" ref="F101">INDEX(Lists1through6,MATCH(0,COUNTIF($F$1:F100,Lists1through6),0))</f>
        <v>#N/A</v>
      </c>
      <c r="G101" s="3" t="str">
        <f t="array" ref="G101">IFERROR(INDEX(Lists1through6repeats,MATCH(0,COUNTIF($G$1:G100,Lists1through6repeats),0)),"")</f>
        <v/>
      </c>
      <c r="I101" s="19" t="e">
        <f t="array" ref="I101">INDEX(Lists7through12,MATCH(0,COUNTIF($I$1:I100,Lists7through12),0))</f>
        <v>#N/A</v>
      </c>
      <c r="K101" s="20" t="str">
        <f t="array" ref="K101">IFERROR(INDEX(FullListA,ROWS(K$1:$K100)),IFERROR(INDEX(FullListB,ROWS(K$1:$K100)-ROWS(FullListA)),""))</f>
        <v/>
      </c>
    </row>
    <row r="102" spans="5:11">
      <c r="E102" s="3" t="str">
        <f t="array" ref="E102">IFERROR(INDEX(List1final,ROWS(E$1:$E101)),IFERROR(INDEX(List2final,ROWS(E$1:$E101)-ROWS(List1final)),IFERROR(INDEX(List3final,ROWS(E$1:$E101)-ROWS(List1final)-ROWS(List2final)),IFERROR(INDEX(List4final,ROWS(E$1:$E101)-ROWS(List1final)-ROWS(List2final)-ROWS(List3final)),IFERROR(INDEX(List5final,ROWS(E$1:$E101)-ROWS(List1final)-ROWS(List2final)-ROWS(List3final)-ROWS(List4final)),IFERROR(INDEX(List6final,ROWS(E$1:$E101)-ROWS(List1final)-ROWS(List2final)-ROWS(List3final)-ROWS(List4final)-ROWS(List5final)),""))))))</f>
        <v>Grocery store flyer</v>
      </c>
      <c r="F102" s="19" t="e">
        <f t="array" ref="F102">INDEX(Lists1through6,MATCH(0,COUNTIF($F$1:F101,Lists1through6),0))</f>
        <v>#N/A</v>
      </c>
      <c r="G102" s="3" t="str">
        <f t="array" ref="G102">IFERROR(INDEX(Lists1through6repeats,MATCH(0,COUNTIF($G$1:G101,Lists1through6repeats),0)),"")</f>
        <v/>
      </c>
      <c r="I102" s="19" t="e">
        <f t="array" ref="I102">INDEX(Lists7through12,MATCH(0,COUNTIF($I$1:I101,Lists7through12),0))</f>
        <v>#N/A</v>
      </c>
      <c r="K102" s="20" t="str">
        <f t="array" ref="K102">IFERROR(INDEX(FullListA,ROWS(K$1:$K101)),IFERROR(INDEX(FullListB,ROWS(K$1:$K101)-ROWS(FullListA)),""))</f>
        <v/>
      </c>
    </row>
    <row r="103" spans="5:11">
      <c r="E103" s="3" t="str">
        <f t="array" ref="E103">IFERROR(INDEX(List1final,ROWS(E$1:$E102)),IFERROR(INDEX(List2final,ROWS(E$1:$E102)-ROWS(List1final)),IFERROR(INDEX(List3final,ROWS(E$1:$E102)-ROWS(List1final)-ROWS(List2final)),IFERROR(INDEX(List4final,ROWS(E$1:$E102)-ROWS(List1final)-ROWS(List2final)-ROWS(List3final)),IFERROR(INDEX(List5final,ROWS(E$1:$E102)-ROWS(List1final)-ROWS(List2final)-ROWS(List3final)-ROWS(List4final)),IFERROR(INDEX(List6final,ROWS(E$1:$E102)-ROWS(List1final)-ROWS(List2final)-ROWS(List3final)-ROWS(List4final)-ROWS(List5final)),""))))))</f>
        <v>Pictures of food</v>
      </c>
      <c r="F103" s="19" t="e">
        <f t="array" ref="F103">INDEX(Lists1through6,MATCH(0,COUNTIF($F$1:F102,Lists1through6),0))</f>
        <v>#N/A</v>
      </c>
      <c r="G103" s="3" t="str">
        <f t="array" ref="G103">IFERROR(INDEX(Lists1through6repeats,MATCH(0,COUNTIF($G$1:G102,Lists1through6repeats),0)),"")</f>
        <v/>
      </c>
      <c r="I103" s="19" t="e">
        <f t="array" ref="I103">INDEX(Lists7through12,MATCH(0,COUNTIF($I$1:I102,Lists7through12),0))</f>
        <v>#N/A</v>
      </c>
      <c r="K103" s="20" t="str">
        <f t="array" ref="K103">IFERROR(INDEX(FullListA,ROWS(K$1:$K102)),IFERROR(INDEX(FullListB,ROWS(K$1:$K102)-ROWS(FullListA)),""))</f>
        <v/>
      </c>
    </row>
    <row r="104" spans="5:11">
      <c r="E104" s="3" t="str">
        <f t="array" ref="E104">IFERROR(INDEX(List1final,ROWS(E$1:$E103)),IFERROR(INDEX(List2final,ROWS(E$1:$E103)-ROWS(List1final)),IFERROR(INDEX(List3final,ROWS(E$1:$E103)-ROWS(List1final)-ROWS(List2final)),IFERROR(INDEX(List4final,ROWS(E$1:$E103)-ROWS(List1final)-ROWS(List2final)-ROWS(List3final)),IFERROR(INDEX(List5final,ROWS(E$1:$E103)-ROWS(List1final)-ROWS(List2final)-ROWS(List3final)-ROWS(List4final)),IFERROR(INDEX(List6final,ROWS(E$1:$E103)-ROWS(List1final)-ROWS(List2final)-ROWS(List3final)-ROWS(List4final)-ROWS(List5final)),""))))))</f>
        <v>Grocery store map</v>
      </c>
      <c r="F104" s="19" t="e">
        <f t="array" ref="F104">INDEX(Lists1through6,MATCH(0,COUNTIF($F$1:F103,Lists1through6),0))</f>
        <v>#N/A</v>
      </c>
      <c r="G104" s="3" t="str">
        <f t="array" ref="G104">IFERROR(INDEX(Lists1through6repeats,MATCH(0,COUNTIF($G$1:G103,Lists1through6repeats),0)),"")</f>
        <v/>
      </c>
      <c r="I104" s="19" t="e">
        <f t="array" ref="I104">INDEX(Lists7through12,MATCH(0,COUNTIF($I$1:I103,Lists7through12),0))</f>
        <v>#N/A</v>
      </c>
      <c r="K104" s="20" t="str">
        <f t="array" ref="K104">IFERROR(INDEX(FullListA,ROWS(K$1:$K103)),IFERROR(INDEX(FullListB,ROWS(K$1:$K103)-ROWS(FullListA)),""))</f>
        <v/>
      </c>
    </row>
    <row r="105" spans="5:11">
      <c r="E105" s="3" t="str">
        <f t="array" ref="E105">IFERROR(INDEX(List1final,ROWS(E$1:$E104)),IFERROR(INDEX(List2final,ROWS(E$1:$E104)-ROWS(List1final)),IFERROR(INDEX(List3final,ROWS(E$1:$E104)-ROWS(List1final)-ROWS(List2final)),IFERROR(INDEX(List4final,ROWS(E$1:$E104)-ROWS(List1final)-ROWS(List2final)-ROWS(List3final)),IFERROR(INDEX(List5final,ROWS(E$1:$E104)-ROWS(List1final)-ROWS(List2final)-ROWS(List3final)-ROWS(List4final)),IFERROR(INDEX(List6final,ROWS(E$1:$E104)-ROWS(List1final)-ROWS(List2final)-ROWS(List3final)-ROWS(List4final)-ROWS(List5final)),""))))))</f>
        <v>Grocery receipt</v>
      </c>
      <c r="F105" s="19" t="e">
        <f t="array" ref="F105">INDEX(Lists1through6,MATCH(0,COUNTIF($F$1:F104,Lists1through6),0))</f>
        <v>#N/A</v>
      </c>
      <c r="G105" s="3" t="str">
        <f t="array" ref="G105">IFERROR(INDEX(Lists1through6repeats,MATCH(0,COUNTIF($G$1:G104,Lists1through6repeats),0)),"")</f>
        <v/>
      </c>
      <c r="I105" s="19" t="e">
        <f t="array" ref="I105">INDEX(Lists7through12,MATCH(0,COUNTIF($I$1:I104,Lists7through12),0))</f>
        <v>#N/A</v>
      </c>
      <c r="K105" s="20" t="str">
        <f t="array" ref="K105">IFERROR(INDEX(FullListA,ROWS(K$1:$K104)),IFERROR(INDEX(FullListB,ROWS(K$1:$K104)-ROWS(FullListA)),""))</f>
        <v/>
      </c>
    </row>
    <row r="106" spans="5:11">
      <c r="E106" s="3" t="str">
        <f t="array" ref="E106">IFERROR(INDEX(List1final,ROWS(E$1:$E105)),IFERROR(INDEX(List2final,ROWS(E$1:$E105)-ROWS(List1final)),IFERROR(INDEX(List3final,ROWS(E$1:$E105)-ROWS(List1final)-ROWS(List2final)),IFERROR(INDEX(List4final,ROWS(E$1:$E105)-ROWS(List1final)-ROWS(List2final)-ROWS(List3final)),IFERROR(INDEX(List5final,ROWS(E$1:$E105)-ROWS(List1final)-ROWS(List2final)-ROWS(List3final)-ROWS(List4final)),IFERROR(INDEX(List6final,ROWS(E$1:$E105)-ROWS(List1final)-ROWS(List2final)-ROWS(List3final)-ROWS(List4final)-ROWS(List5final)),""))))))</f>
        <v>DR: gcflearnfree.org</v>
      </c>
      <c r="F106" s="19" t="e">
        <f t="array" ref="F106">INDEX(Lists1through6,MATCH(0,COUNTIF($F$1:F105,Lists1through6),0))</f>
        <v>#N/A</v>
      </c>
      <c r="G106" s="3" t="str">
        <f t="array" ref="G106">IFERROR(INDEX(Lists1through6repeats,MATCH(0,COUNTIF($G$1:G105,Lists1through6repeats),0)),"")</f>
        <v/>
      </c>
      <c r="I106" s="19" t="e">
        <f t="array" ref="I106">INDEX(Lists7through12,MATCH(0,COUNTIF($I$1:I105,Lists7through12),0))</f>
        <v>#N/A</v>
      </c>
      <c r="K106" s="20" t="str">
        <f t="array" ref="K106">IFERROR(INDEX(FullListA,ROWS(K$1:$K105)),IFERROR(INDEX(FullListB,ROWS(K$1:$K105)-ROWS(FullListA)),""))</f>
        <v/>
      </c>
    </row>
    <row r="107" spans="5:11">
      <c r="E107" s="3" t="str">
        <f t="array" ref="E107">IFERROR(INDEX(List1final,ROWS(E$1:$E106)),IFERROR(INDEX(List2final,ROWS(E$1:$E106)-ROWS(List1final)),IFERROR(INDEX(List3final,ROWS(E$1:$E106)-ROWS(List1final)-ROWS(List2final)),IFERROR(INDEX(List4final,ROWS(E$1:$E106)-ROWS(List1final)-ROWS(List2final)-ROWS(List3final)),IFERROR(INDEX(List5final,ROWS(E$1:$E106)-ROWS(List1final)-ROWS(List2final)-ROWS(List3final)-ROWS(List4final)),IFERROR(INDEX(List6final,ROWS(E$1:$E106)-ROWS(List1final)-ROWS(List2final)-ROWS(List3final)-ROWS(List4final)-ROWS(List5final)),""))))))</f>
        <v>Immigrant services directory</v>
      </c>
      <c r="F107" s="19" t="e">
        <f t="array" ref="F107">INDEX(Lists1through6,MATCH(0,COUNTIF($F$1:F106,Lists1through6),0))</f>
        <v>#N/A</v>
      </c>
      <c r="G107" s="3" t="str">
        <f t="array" ref="G107">IFERROR(INDEX(Lists1through6repeats,MATCH(0,COUNTIF($G$1:G106,Lists1through6repeats),0)),"")</f>
        <v/>
      </c>
      <c r="I107" s="19" t="e">
        <f t="array" ref="I107">INDEX(Lists7through12,MATCH(0,COUNTIF($I$1:I106,Lists7through12),0))</f>
        <v>#N/A</v>
      </c>
      <c r="K107" s="20" t="str">
        <f t="array" ref="K107">IFERROR(INDEX(FullListA,ROWS(K$1:$K106)),IFERROR(INDEX(FullListB,ROWS(K$1:$K106)-ROWS(FullListA)),""))</f>
        <v/>
      </c>
    </row>
    <row r="108" spans="5:11">
      <c r="E108" s="3" t="str">
        <f t="array" ref="E108">IFERROR(INDEX(List1final,ROWS(E$1:$E107)),IFERROR(INDEX(List2final,ROWS(E$1:$E107)-ROWS(List1final)),IFERROR(INDEX(List3final,ROWS(E$1:$E107)-ROWS(List1final)-ROWS(List2final)),IFERROR(INDEX(List4final,ROWS(E$1:$E107)-ROWS(List1final)-ROWS(List2final)-ROWS(List3final)),IFERROR(INDEX(List5final,ROWS(E$1:$E107)-ROWS(List1final)-ROWS(List2final)-ROWS(List3final)-ROWS(List4final)),IFERROR(INDEX(List6final,ROWS(E$1:$E107)-ROWS(List1final)-ROWS(List2final)-ROWS(List3final)-ROWS(List4final)-ROWS(List5final)),""))))))</f>
        <v>Utility bill</v>
      </c>
      <c r="F108" s="19" t="e">
        <f t="array" ref="F108">INDEX(Lists1through6,MATCH(0,COUNTIF($F$1:F107,Lists1through6),0))</f>
        <v>#N/A</v>
      </c>
      <c r="G108" s="3" t="str">
        <f t="array" ref="G108">IFERROR(INDEX(Lists1through6repeats,MATCH(0,COUNTIF($G$1:G107,Lists1through6repeats),0)),"")</f>
        <v/>
      </c>
      <c r="I108" s="19" t="e">
        <f t="array" ref="I108">INDEX(Lists7through12,MATCH(0,COUNTIF($I$1:I107,Lists7through12),0))</f>
        <v>#N/A</v>
      </c>
      <c r="K108" s="20" t="str">
        <f t="array" ref="K108">IFERROR(INDEX(FullListA,ROWS(K$1:$K107)),IFERROR(INDEX(FullListB,ROWS(K$1:$K107)-ROWS(FullListA)),""))</f>
        <v/>
      </c>
    </row>
    <row r="109" spans="5:11">
      <c r="E109" s="3">
        <f t="array" ref="E109">IFERROR(INDEX(List1final,ROWS(E$1:$E108)),IFERROR(INDEX(List2final,ROWS(E$1:$E108)-ROWS(List1final)),IFERROR(INDEX(List3final,ROWS(E$1:$E108)-ROWS(List1final)-ROWS(List2final)),IFERROR(INDEX(List4final,ROWS(E$1:$E108)-ROWS(List1final)-ROWS(List2final)-ROWS(List3final)),IFERROR(INDEX(List5final,ROWS(E$1:$E108)-ROWS(List1final)-ROWS(List2final)-ROWS(List3final)-ROWS(List4final)),IFERROR(INDEX(List6final,ROWS(E$1:$E108)-ROWS(List1final)-ROWS(List2final)-ROWS(List3final)-ROWS(List4final)-ROWS(List5final)),""))))))</f>
        <v>0</v>
      </c>
      <c r="F109" s="19" t="e">
        <f t="array" ref="F109">INDEX(Lists1through6,MATCH(0,COUNTIF($F$1:F108,Lists1through6),0))</f>
        <v>#N/A</v>
      </c>
      <c r="G109" s="3" t="str">
        <f t="array" ref="G109">IFERROR(INDEX(Lists1through6repeats,MATCH(0,COUNTIF($G$1:G108,Lists1through6repeats),0)),"")</f>
        <v/>
      </c>
      <c r="I109" s="19" t="e">
        <f t="array" ref="I109">INDEX(Lists7through12,MATCH(0,COUNTIF($I$1:I108,Lists7through12),0))</f>
        <v>#N/A</v>
      </c>
      <c r="K109" s="20" t="str">
        <f t="array" ref="K109">IFERROR(INDEX(FullListA,ROWS(K$1:$K108)),IFERROR(INDEX(FullListB,ROWS(K$1:$K108)-ROWS(FullListA)),""))</f>
        <v/>
      </c>
    </row>
    <row r="110" spans="5:11">
      <c r="E110" s="3" t="str">
        <f t="array" ref="E110">IFERROR(INDEX(List1final,ROWS(E$1:$E109)),IFERROR(INDEX(List2final,ROWS(E$1:$E109)-ROWS(List1final)),IFERROR(INDEX(List3final,ROWS(E$1:$E109)-ROWS(List1final)-ROWS(List2final)),IFERROR(INDEX(List4final,ROWS(E$1:$E109)-ROWS(List1final)-ROWS(List2final)-ROWS(List3final)),IFERROR(INDEX(List5final,ROWS(E$1:$E109)-ROWS(List1final)-ROWS(List2final)-ROWS(List3final)-ROWS(List4final)),IFERROR(INDEX(List6final,ROWS(E$1:$E109)-ROWS(List1final)-ROWS(List2final)-ROWS(List3final)-ROWS(List4final)-ROWS(List5final)),""))))))</f>
        <v>Pay stub</v>
      </c>
      <c r="F110" s="19" t="e">
        <f t="array" ref="F110">INDEX(Lists1through6,MATCH(0,COUNTIF($F$1:F109,Lists1through6),0))</f>
        <v>#N/A</v>
      </c>
      <c r="G110" s="3" t="str">
        <f t="array" ref="G110">IFERROR(INDEX(Lists1through6repeats,MATCH(0,COUNTIF($G$1:G109,Lists1through6repeats),0)),"")</f>
        <v/>
      </c>
      <c r="I110" s="19" t="e">
        <f t="array" ref="I110">INDEX(Lists7through12,MATCH(0,COUNTIF($I$1:I109,Lists7through12),0))</f>
        <v>#N/A</v>
      </c>
      <c r="K110" s="20" t="str">
        <f t="array" ref="K110">IFERROR(INDEX(FullListA,ROWS(K$1:$K109)),IFERROR(INDEX(FullListB,ROWS(K$1:$K109)-ROWS(FullListA)),""))</f>
        <v/>
      </c>
    </row>
    <row r="111" spans="5:11">
      <c r="E111" s="3" t="str">
        <f t="array" ref="E111">IFERROR(INDEX(List1final,ROWS(E$1:$E110)),IFERROR(INDEX(List2final,ROWS(E$1:$E110)-ROWS(List1final)),IFERROR(INDEX(List3final,ROWS(E$1:$E110)-ROWS(List1final)-ROWS(List2final)),IFERROR(INDEX(List4final,ROWS(E$1:$E110)-ROWS(List1final)-ROWS(List2final)-ROWS(List3final)),IFERROR(INDEX(List5final,ROWS(E$1:$E110)-ROWS(List1final)-ROWS(List2final)-ROWS(List3final)-ROWS(List4final)),IFERROR(INDEX(List6final,ROWS(E$1:$E110)-ROWS(List1final)-ROWS(List2final)-ROWS(List3final)-ROWS(List4final)-ROWS(List5final)),""))))))</f>
        <v>Family pictures</v>
      </c>
      <c r="F111" s="19" t="e">
        <f t="array" ref="F111">INDEX(Lists1through6,MATCH(0,COUNTIF($F$1:F110,Lists1through6),0))</f>
        <v>#N/A</v>
      </c>
      <c r="G111" s="3" t="str">
        <f t="array" ref="G111">IFERROR(INDEX(Lists1through6repeats,MATCH(0,COUNTIF($G$1:G110,Lists1through6repeats),0)),"")</f>
        <v/>
      </c>
      <c r="I111" s="19" t="e">
        <f t="array" ref="I111">INDEX(Lists7through12,MATCH(0,COUNTIF($I$1:I110,Lists7through12),0))</f>
        <v>#N/A</v>
      </c>
      <c r="K111" s="20" t="str">
        <f t="array" ref="K111">IFERROR(INDEX(FullListA,ROWS(K$1:$K110)),IFERROR(INDEX(FullListB,ROWS(K$1:$K110)-ROWS(FullListA)),""))</f>
        <v/>
      </c>
    </row>
    <row r="112" spans="5:11">
      <c r="E112" s="3" t="str">
        <f t="array" ref="E112">IFERROR(INDEX(List1final,ROWS(E$1:$E111)),IFERROR(INDEX(List2final,ROWS(E$1:$E111)-ROWS(List1final)),IFERROR(INDEX(List3final,ROWS(E$1:$E111)-ROWS(List1final)-ROWS(List2final)),IFERROR(INDEX(List4final,ROWS(E$1:$E111)-ROWS(List1final)-ROWS(List2final)-ROWS(List3final)),IFERROR(INDEX(List5final,ROWS(E$1:$E111)-ROWS(List1final)-ROWS(List2final)-ROWS(List3final)-ROWS(List4final)),IFERROR(INDEX(List6final,ROWS(E$1:$E111)-ROWS(List1final)-ROWS(List2final)-ROWS(List3final)-ROWS(List4final)-ROWS(List5final)),""))))))</f>
        <v>Resume</v>
      </c>
      <c r="F112" s="19" t="e">
        <f t="array" ref="F112">INDEX(Lists1through6,MATCH(0,COUNTIF($F$1:F111,Lists1through6),0))</f>
        <v>#N/A</v>
      </c>
      <c r="G112" s="3" t="str">
        <f t="array" ref="G112">IFERROR(INDEX(Lists1through6repeats,MATCH(0,COUNTIF($G$1:G111,Lists1through6repeats),0)),"")</f>
        <v/>
      </c>
      <c r="I112" s="19" t="e">
        <f t="array" ref="I112">INDEX(Lists7through12,MATCH(0,COUNTIF($I$1:I111,Lists7through12),0))</f>
        <v>#N/A</v>
      </c>
      <c r="K112" s="20" t="str">
        <f t="array" ref="K112">IFERROR(INDEX(FullListA,ROWS(K$1:$K111)),IFERROR(INDEX(FullListB,ROWS(K$1:$K111)-ROWS(FullListA)),""))</f>
        <v/>
      </c>
    </row>
    <row r="113" spans="5:11">
      <c r="E113" s="3" t="str">
        <f t="array" ref="E113">IFERROR(INDEX(List1final,ROWS(E$1:$E112)),IFERROR(INDEX(List2final,ROWS(E$1:$E112)-ROWS(List1final)),IFERROR(INDEX(List3final,ROWS(E$1:$E112)-ROWS(List1final)-ROWS(List2final)),IFERROR(INDEX(List4final,ROWS(E$1:$E112)-ROWS(List1final)-ROWS(List2final)-ROWS(List3final)),IFERROR(INDEX(List5final,ROWS(E$1:$E112)-ROWS(List1final)-ROWS(List2final)-ROWS(List3final)-ROWS(List4final)),IFERROR(INDEX(List6final,ROWS(E$1:$E112)-ROWS(List1final)-ROWS(List2final)-ROWS(List3final)-ROWS(List4final)-ROWS(List5final)),""))))))</f>
        <v>Letter of Recommendation</v>
      </c>
      <c r="F113" s="19" t="e">
        <f t="array" ref="F113">INDEX(Lists1through6,MATCH(0,COUNTIF($F$1:F112,Lists1through6),0))</f>
        <v>#N/A</v>
      </c>
      <c r="G113" s="3" t="str">
        <f t="array" ref="G113">IFERROR(INDEX(Lists1through6repeats,MATCH(0,COUNTIF($G$1:G112,Lists1through6repeats),0)),"")</f>
        <v/>
      </c>
      <c r="I113" s="19" t="e">
        <f t="array" ref="I113">INDEX(Lists7through12,MATCH(0,COUNTIF($I$1:I112,Lists7through12),0))</f>
        <v>#N/A</v>
      </c>
      <c r="K113" s="20" t="str">
        <f t="array" ref="K113">IFERROR(INDEX(FullListA,ROWS(K$1:$K112)),IFERROR(INDEX(FullListB,ROWS(K$1:$K112)-ROWS(FullListA)),""))</f>
        <v/>
      </c>
    </row>
    <row r="114" spans="5:11">
      <c r="E114" s="3" t="str">
        <f t="array" ref="E114">IFERROR(INDEX(List1final,ROWS(E$1:$E113)),IFERROR(INDEX(List2final,ROWS(E$1:$E113)-ROWS(List1final)),IFERROR(INDEX(List3final,ROWS(E$1:$E113)-ROWS(List1final)-ROWS(List2final)),IFERROR(INDEX(List4final,ROWS(E$1:$E113)-ROWS(List1final)-ROWS(List2final)-ROWS(List3final)),IFERROR(INDEX(List5final,ROWS(E$1:$E113)-ROWS(List1final)-ROWS(List2final)-ROWS(List3final)-ROWS(List4final)),IFERROR(INDEX(List6final,ROWS(E$1:$E113)-ROWS(List1final)-ROWS(List2final)-ROWS(List3final)-ROWS(List4final)-ROWS(List5final)),""))))))</f>
        <v/>
      </c>
      <c r="F114" s="19" t="e">
        <f t="array" ref="F114">INDEX(Lists1through6,MATCH(0,COUNTIF($F$1:F113,Lists1through6),0))</f>
        <v>#N/A</v>
      </c>
      <c r="G114" s="3" t="str">
        <f t="array" ref="G114">IFERROR(INDEX(Lists1through6repeats,MATCH(0,COUNTIF($G$1:G113,Lists1through6repeats),0)),"")</f>
        <v/>
      </c>
      <c r="I114" s="19" t="e">
        <f t="array" ref="I114">INDEX(Lists7through12,MATCH(0,COUNTIF($I$1:I113,Lists7through12),0))</f>
        <v>#N/A</v>
      </c>
      <c r="K114" s="20" t="str">
        <f t="array" ref="K114">IFERROR(INDEX(FullListA,ROWS(K$1:$K113)),IFERROR(INDEX(FullListB,ROWS(K$1:$K113)-ROWS(FullListA)),""))</f>
        <v/>
      </c>
    </row>
    <row r="115" spans="5:11">
      <c r="E115" s="3" t="str">
        <f t="array" ref="E115">IFERROR(INDEX(List1final,ROWS(E$1:$E114)),IFERROR(INDEX(List2final,ROWS(E$1:$E114)-ROWS(List1final)),IFERROR(INDEX(List3final,ROWS(E$1:$E114)-ROWS(List1final)-ROWS(List2final)),IFERROR(INDEX(List4final,ROWS(E$1:$E114)-ROWS(List1final)-ROWS(List2final)-ROWS(List3final)),IFERROR(INDEX(List5final,ROWS(E$1:$E114)-ROWS(List1final)-ROWS(List2final)-ROWS(List3final)-ROWS(List4final)),IFERROR(INDEX(List6final,ROWS(E$1:$E114)-ROWS(List1final)-ROWS(List2final)-ROWS(List3final)-ROWS(List4final)-ROWS(List5final)),""))))))</f>
        <v/>
      </c>
      <c r="F115" s="19" t="e">
        <f t="array" ref="F115">INDEX(Lists1through6,MATCH(0,COUNTIF($F$1:F114,Lists1through6),0))</f>
        <v>#N/A</v>
      </c>
      <c r="G115" s="3" t="str">
        <f t="array" ref="G115">IFERROR(INDEX(Lists1through6repeats,MATCH(0,COUNTIF($G$1:G114,Lists1through6repeats),0)),"")</f>
        <v/>
      </c>
      <c r="I115" s="19" t="e">
        <f t="array" ref="I115">INDEX(Lists7through12,MATCH(0,COUNTIF($I$1:I114,Lists7through12),0))</f>
        <v>#N/A</v>
      </c>
      <c r="K115" s="20" t="str">
        <f t="array" ref="K115">IFERROR(INDEX(FullListA,ROWS(K$1:$K114)),IFERROR(INDEX(FullListB,ROWS(K$1:$K114)-ROWS(FullListA)),""))</f>
        <v/>
      </c>
    </row>
    <row r="116" spans="5:11">
      <c r="E116" s="3" t="str">
        <f t="array" ref="E116">IFERROR(INDEX(List1final,ROWS(E$1:$E115)),IFERROR(INDEX(List2final,ROWS(E$1:$E115)-ROWS(List1final)),IFERROR(INDEX(List3final,ROWS(E$1:$E115)-ROWS(List1final)-ROWS(List2final)),IFERROR(INDEX(List4final,ROWS(E$1:$E115)-ROWS(List1final)-ROWS(List2final)-ROWS(List3final)),IFERROR(INDEX(List5final,ROWS(E$1:$E115)-ROWS(List1final)-ROWS(List2final)-ROWS(List3final)-ROWS(List4final)),IFERROR(INDEX(List6final,ROWS(E$1:$E115)-ROWS(List1final)-ROWS(List2final)-ROWS(List3final)-ROWS(List4final)-ROWS(List5final)),""))))))</f>
        <v/>
      </c>
      <c r="F116" s="19" t="e">
        <f t="array" ref="F116">INDEX(Lists1through6,MATCH(0,COUNTIF($F$1:F115,Lists1through6),0))</f>
        <v>#N/A</v>
      </c>
      <c r="G116" s="3" t="str">
        <f t="array" ref="G116">IFERROR(INDEX(Lists1through6repeats,MATCH(0,COUNTIF($G$1:G115,Lists1through6repeats),0)),"")</f>
        <v/>
      </c>
      <c r="I116" s="19" t="e">
        <f t="array" ref="I116">INDEX(Lists7through12,MATCH(0,COUNTIF($I$1:I115,Lists7through12),0))</f>
        <v>#N/A</v>
      </c>
      <c r="K116" s="20" t="str">
        <f t="array" ref="K116">IFERROR(INDEX(FullListA,ROWS(K$1:$K115)),IFERROR(INDEX(FullListB,ROWS(K$1:$K115)-ROWS(FullListA)),""))</f>
        <v/>
      </c>
    </row>
    <row r="117" spans="5:11">
      <c r="E117" s="3" t="str">
        <f t="array" ref="E117">IFERROR(INDEX(List1final,ROWS(E$1:$E116)),IFERROR(INDEX(List2final,ROWS(E$1:$E116)-ROWS(List1final)),IFERROR(INDEX(List3final,ROWS(E$1:$E116)-ROWS(List1final)-ROWS(List2final)),IFERROR(INDEX(List4final,ROWS(E$1:$E116)-ROWS(List1final)-ROWS(List2final)-ROWS(List3final)),IFERROR(INDEX(List5final,ROWS(E$1:$E116)-ROWS(List1final)-ROWS(List2final)-ROWS(List3final)-ROWS(List4final)),IFERROR(INDEX(List6final,ROWS(E$1:$E116)-ROWS(List1final)-ROWS(List2final)-ROWS(List3final)-ROWS(List4final)-ROWS(List5final)),""))))))</f>
        <v/>
      </c>
      <c r="F117" s="19" t="e">
        <f t="array" ref="F117">INDEX(Lists1through6,MATCH(0,COUNTIF($F$1:F116,Lists1through6),0))</f>
        <v>#N/A</v>
      </c>
      <c r="G117" s="3" t="str">
        <f t="array" ref="G117">IFERROR(INDEX(Lists1through6repeats,MATCH(0,COUNTIF($G$1:G116,Lists1through6repeats),0)),"")</f>
        <v/>
      </c>
      <c r="I117" s="19" t="e">
        <f t="array" ref="I117">INDEX(Lists7through12,MATCH(0,COUNTIF($I$1:I116,Lists7through12),0))</f>
        <v>#N/A</v>
      </c>
      <c r="K117" s="20" t="str">
        <f t="array" ref="K117">IFERROR(INDEX(FullListA,ROWS(K$1:$K116)),IFERROR(INDEX(FullListB,ROWS(K$1:$K116)-ROWS(FullListA)),""))</f>
        <v/>
      </c>
    </row>
    <row r="118" spans="5:11">
      <c r="E118" s="3" t="str">
        <f t="array" ref="E118">IFERROR(INDEX(List1final,ROWS(E$1:$E117)),IFERROR(INDEX(List2final,ROWS(E$1:$E117)-ROWS(List1final)),IFERROR(INDEX(List3final,ROWS(E$1:$E117)-ROWS(List1final)-ROWS(List2final)),IFERROR(INDEX(List4final,ROWS(E$1:$E117)-ROWS(List1final)-ROWS(List2final)-ROWS(List3final)),IFERROR(INDEX(List5final,ROWS(E$1:$E117)-ROWS(List1final)-ROWS(List2final)-ROWS(List3final)-ROWS(List4final)),IFERROR(INDEX(List6final,ROWS(E$1:$E117)-ROWS(List1final)-ROWS(List2final)-ROWS(List3final)-ROWS(List4final)-ROWS(List5final)),""))))))</f>
        <v/>
      </c>
      <c r="F118" s="19" t="e">
        <f t="array" ref="F118">INDEX(Lists1through6,MATCH(0,COUNTIF($F$1:F117,Lists1through6),0))</f>
        <v>#N/A</v>
      </c>
      <c r="G118" s="3" t="str">
        <f t="array" ref="G118">IFERROR(INDEX(Lists1through6repeats,MATCH(0,COUNTIF($G$1:G117,Lists1through6repeats),0)),"")</f>
        <v/>
      </c>
      <c r="I118" s="19" t="e">
        <f t="array" ref="I118">INDEX(Lists7through12,MATCH(0,COUNTIF($I$1:I117,Lists7through12),0))</f>
        <v>#N/A</v>
      </c>
      <c r="K118" s="20" t="str">
        <f t="array" ref="K118">IFERROR(INDEX(FullListA,ROWS(K$1:$K117)),IFERROR(INDEX(FullListB,ROWS(K$1:$K117)-ROWS(FullListA)),""))</f>
        <v/>
      </c>
    </row>
    <row r="119" spans="5:11">
      <c r="E119" s="3" t="str">
        <f t="array" ref="E119">IFERROR(INDEX(List1final,ROWS(E$1:$E118)),IFERROR(INDEX(List2final,ROWS(E$1:$E118)-ROWS(List1final)),IFERROR(INDEX(List3final,ROWS(E$1:$E118)-ROWS(List1final)-ROWS(List2final)),IFERROR(INDEX(List4final,ROWS(E$1:$E118)-ROWS(List1final)-ROWS(List2final)-ROWS(List3final)),IFERROR(INDEX(List5final,ROWS(E$1:$E118)-ROWS(List1final)-ROWS(List2final)-ROWS(List3final)-ROWS(List4final)),IFERROR(INDEX(List6final,ROWS(E$1:$E118)-ROWS(List1final)-ROWS(List2final)-ROWS(List3final)-ROWS(List4final)-ROWS(List5final)),""))))))</f>
        <v/>
      </c>
      <c r="F119" s="19" t="e">
        <f t="array" ref="F119">INDEX(Lists1through6,MATCH(0,COUNTIF($F$1:F118,Lists1through6),0))</f>
        <v>#N/A</v>
      </c>
      <c r="G119" s="3" t="str">
        <f t="array" ref="G119">IFERROR(INDEX(Lists1through6repeats,MATCH(0,COUNTIF($G$1:G118,Lists1through6repeats),0)),"")</f>
        <v/>
      </c>
      <c r="I119" s="19" t="e">
        <f t="array" ref="I119">INDEX(Lists7through12,MATCH(0,COUNTIF($I$1:I118,Lists7through12),0))</f>
        <v>#N/A</v>
      </c>
      <c r="K119" s="20" t="str">
        <f t="array" ref="K119">IFERROR(INDEX(FullListA,ROWS(K$1:$K118)),IFERROR(INDEX(FullListB,ROWS(K$1:$K118)-ROWS(FullListA)),""))</f>
        <v/>
      </c>
    </row>
    <row r="120" spans="5:11">
      <c r="E120" s="3" t="str">
        <f t="array" ref="E120">IFERROR(INDEX(List1final,ROWS(E$1:$E119)),IFERROR(INDEX(List2final,ROWS(E$1:$E119)-ROWS(List1final)),IFERROR(INDEX(List3final,ROWS(E$1:$E119)-ROWS(List1final)-ROWS(List2final)),IFERROR(INDEX(List4final,ROWS(E$1:$E119)-ROWS(List1final)-ROWS(List2final)-ROWS(List3final)),IFERROR(INDEX(List5final,ROWS(E$1:$E119)-ROWS(List1final)-ROWS(List2final)-ROWS(List3final)-ROWS(List4final)),IFERROR(INDEX(List6final,ROWS(E$1:$E119)-ROWS(List1final)-ROWS(List2final)-ROWS(List3final)-ROWS(List4final)-ROWS(List5final)),""))))))</f>
        <v/>
      </c>
      <c r="F120" s="19" t="e">
        <f t="array" ref="F120">INDEX(Lists1through6,MATCH(0,COUNTIF($F$1:F119,Lists1through6),0))</f>
        <v>#N/A</v>
      </c>
      <c r="G120" s="3" t="str">
        <f t="array" ref="G120">IFERROR(INDEX(Lists1through6repeats,MATCH(0,COUNTIF($G$1:G119,Lists1through6repeats),0)),"")</f>
        <v/>
      </c>
      <c r="I120" s="19" t="e">
        <f t="array" ref="I120">INDEX(Lists7through12,MATCH(0,COUNTIF($I$1:I119,Lists7through12),0))</f>
        <v>#N/A</v>
      </c>
      <c r="K120" s="20" t="str">
        <f t="array" ref="K120">IFERROR(INDEX(FullListA,ROWS(K$1:$K119)),IFERROR(INDEX(FullListB,ROWS(K$1:$K119)-ROWS(FullListA)),""))</f>
        <v/>
      </c>
    </row>
    <row r="121" spans="5:11">
      <c r="E121" s="3" t="str">
        <f t="array" ref="E121">IFERROR(INDEX(List1final,ROWS(E$1:$E120)),IFERROR(INDEX(List2final,ROWS(E$1:$E120)-ROWS(List1final)),IFERROR(INDEX(List3final,ROWS(E$1:$E120)-ROWS(List1final)-ROWS(List2final)),IFERROR(INDEX(List4final,ROWS(E$1:$E120)-ROWS(List1final)-ROWS(List2final)-ROWS(List3final)),IFERROR(INDEX(List5final,ROWS(E$1:$E120)-ROWS(List1final)-ROWS(List2final)-ROWS(List3final)-ROWS(List4final)),IFERROR(INDEX(List6final,ROWS(E$1:$E120)-ROWS(List1final)-ROWS(List2final)-ROWS(List3final)-ROWS(List4final)-ROWS(List5final)),""))))))</f>
        <v/>
      </c>
      <c r="F121" s="19" t="e">
        <f t="array" ref="F121">INDEX(Lists1through6,MATCH(0,COUNTIF($F$1:F120,Lists1through6),0))</f>
        <v>#N/A</v>
      </c>
      <c r="G121" s="3" t="str">
        <f t="array" ref="G121">IFERROR(INDEX(Lists1through6repeats,MATCH(0,COUNTIF($G$1:G120,Lists1through6repeats),0)),"")</f>
        <v/>
      </c>
      <c r="I121" s="19" t="e">
        <f t="array" ref="I121">INDEX(Lists7through12,MATCH(0,COUNTIF($I$1:I120,Lists7through12),0))</f>
        <v>#N/A</v>
      </c>
      <c r="K121" s="20" t="str">
        <f t="array" ref="K121">IFERROR(INDEX(FullListA,ROWS(K$1:$K120)),IFERROR(INDEX(FullListB,ROWS(K$1:$K120)-ROWS(FullListA)),""))</f>
        <v/>
      </c>
    </row>
    <row r="122" spans="5:11">
      <c r="E122" s="3" t="str">
        <f t="array" ref="E122">IFERROR(INDEX(List1final,ROWS(E$1:$E121)),IFERROR(INDEX(List2final,ROWS(E$1:$E121)-ROWS(List1final)),IFERROR(INDEX(List3final,ROWS(E$1:$E121)-ROWS(List1final)-ROWS(List2final)),IFERROR(INDEX(List4final,ROWS(E$1:$E121)-ROWS(List1final)-ROWS(List2final)-ROWS(List3final)),IFERROR(INDEX(List5final,ROWS(E$1:$E121)-ROWS(List1final)-ROWS(List2final)-ROWS(List3final)-ROWS(List4final)),IFERROR(INDEX(List6final,ROWS(E$1:$E121)-ROWS(List1final)-ROWS(List2final)-ROWS(List3final)-ROWS(List4final)-ROWS(List5final)),""))))))</f>
        <v/>
      </c>
      <c r="F122" s="19" t="e">
        <f t="array" ref="F122">INDEX(Lists1through6,MATCH(0,COUNTIF($F$1:F121,Lists1through6),0))</f>
        <v>#N/A</v>
      </c>
      <c r="G122" s="3" t="str">
        <f t="array" ref="G122">IFERROR(INDEX(Lists1through6repeats,MATCH(0,COUNTIF($G$1:G121,Lists1through6repeats),0)),"")</f>
        <v/>
      </c>
      <c r="I122" s="19" t="e">
        <f t="array" ref="I122">INDEX(Lists7through12,MATCH(0,COUNTIF($I$1:I121,Lists7through12),0))</f>
        <v>#N/A</v>
      </c>
      <c r="K122" s="20" t="str">
        <f t="array" ref="K122">IFERROR(INDEX(FullListA,ROWS(K$1:$K121)),IFERROR(INDEX(FullListB,ROWS(K$1:$K121)-ROWS(FullListA)),""))</f>
        <v/>
      </c>
    </row>
    <row r="123" spans="5:11">
      <c r="E123" s="3" t="str">
        <f t="array" ref="E123">IFERROR(INDEX(List1final,ROWS(E$1:$E122)),IFERROR(INDEX(List2final,ROWS(E$1:$E122)-ROWS(List1final)),IFERROR(INDEX(List3final,ROWS(E$1:$E122)-ROWS(List1final)-ROWS(List2final)),IFERROR(INDEX(List4final,ROWS(E$1:$E122)-ROWS(List1final)-ROWS(List2final)-ROWS(List3final)),IFERROR(INDEX(List5final,ROWS(E$1:$E122)-ROWS(List1final)-ROWS(List2final)-ROWS(List3final)-ROWS(List4final)),IFERROR(INDEX(List6final,ROWS(E$1:$E122)-ROWS(List1final)-ROWS(List2final)-ROWS(List3final)-ROWS(List4final)-ROWS(List5final)),""))))))</f>
        <v/>
      </c>
      <c r="F123" s="19" t="e">
        <f t="array" ref="F123">INDEX(Lists1through6,MATCH(0,COUNTIF($F$1:F122,Lists1through6),0))</f>
        <v>#N/A</v>
      </c>
      <c r="G123" s="3" t="str">
        <f t="array" ref="G123">IFERROR(INDEX(Lists1through6repeats,MATCH(0,COUNTIF($G$1:G122,Lists1through6repeats),0)),"")</f>
        <v/>
      </c>
      <c r="I123" s="19" t="e">
        <f t="array" ref="I123">INDEX(Lists7through12,MATCH(0,COUNTIF($I$1:I122,Lists7through12),0))</f>
        <v>#N/A</v>
      </c>
      <c r="K123" s="20" t="str">
        <f t="array" ref="K123">IFERROR(INDEX(FullListA,ROWS(K$1:$K122)),IFERROR(INDEX(FullListB,ROWS(K$1:$K122)-ROWS(FullListA)),""))</f>
        <v/>
      </c>
    </row>
    <row r="124" spans="5:11">
      <c r="E124" s="3" t="str">
        <f t="array" ref="E124">IFERROR(INDEX(List1final,ROWS(E$1:$E123)),IFERROR(INDEX(List2final,ROWS(E$1:$E123)-ROWS(List1final)),IFERROR(INDEX(List3final,ROWS(E$1:$E123)-ROWS(List1final)-ROWS(List2final)),IFERROR(INDEX(List4final,ROWS(E$1:$E123)-ROWS(List1final)-ROWS(List2final)-ROWS(List3final)),IFERROR(INDEX(List5final,ROWS(E$1:$E123)-ROWS(List1final)-ROWS(List2final)-ROWS(List3final)-ROWS(List4final)),IFERROR(INDEX(List6final,ROWS(E$1:$E123)-ROWS(List1final)-ROWS(List2final)-ROWS(List3final)-ROWS(List4final)-ROWS(List5final)),""))))))</f>
        <v>Lawn Care Tools</v>
      </c>
      <c r="F124" s="19" t="e">
        <f t="array" ref="F124">INDEX(Lists1through6,MATCH(0,COUNTIF($F$1:F123,Lists1through6),0))</f>
        <v>#N/A</v>
      </c>
      <c r="G124" s="3" t="str">
        <f t="array" ref="G124">IFERROR(INDEX(Lists1through6repeats,MATCH(0,COUNTIF($G$1:G123,Lists1through6repeats),0)),"")</f>
        <v/>
      </c>
      <c r="I124" s="19" t="e">
        <f t="array" ref="I124">INDEX(Lists7through12,MATCH(0,COUNTIF($I$1:I123,Lists7through12),0))</f>
        <v>#N/A</v>
      </c>
      <c r="K124" s="20" t="str">
        <f t="array" ref="K124">IFERROR(INDEX(FullListA,ROWS(K$1:$K123)),IFERROR(INDEX(FullListB,ROWS(K$1:$K123)-ROWS(FullListA)),""))</f>
        <v/>
      </c>
    </row>
    <row r="125" spans="5:11">
      <c r="E125" s="3" t="str">
        <f t="array" ref="E125">IFERROR(INDEX(List1final,ROWS(E$1:$E124)),IFERROR(INDEX(List2final,ROWS(E$1:$E124)-ROWS(List1final)),IFERROR(INDEX(List3final,ROWS(E$1:$E124)-ROWS(List1final)-ROWS(List2final)),IFERROR(INDEX(List4final,ROWS(E$1:$E124)-ROWS(List1final)-ROWS(List2final)-ROWS(List3final)),IFERROR(INDEX(List5final,ROWS(E$1:$E124)-ROWS(List1final)-ROWS(List2final)-ROWS(List3final)-ROWS(List4final)),IFERROR(INDEX(List6final,ROWS(E$1:$E124)-ROWS(List1final)-ROWS(List2final)-ROWS(List3final)-ROWS(List4final)-ROWS(List5final)),""))))))</f>
        <v>Gardening gloves</v>
      </c>
      <c r="F125" s="19" t="e">
        <f t="array" ref="F125">INDEX(Lists1through6,MATCH(0,COUNTIF($F$1:F124,Lists1through6),0))</f>
        <v>#N/A</v>
      </c>
      <c r="G125" s="3" t="str">
        <f t="array" ref="G125">IFERROR(INDEX(Lists1through6repeats,MATCH(0,COUNTIF($G$1:G124,Lists1through6repeats),0)),"")</f>
        <v/>
      </c>
      <c r="I125" s="19" t="e">
        <f t="array" ref="I125">INDEX(Lists7through12,MATCH(0,COUNTIF($I$1:I124,Lists7through12),0))</f>
        <v>#N/A</v>
      </c>
      <c r="K125" s="20" t="str">
        <f t="array" ref="K125">IFERROR(INDEX(FullListA,ROWS(K$1:$K124)),IFERROR(INDEX(FullListB,ROWS(K$1:$K124)-ROWS(FullListA)),""))</f>
        <v/>
      </c>
    </row>
    <row r="126" spans="5:11">
      <c r="E126" s="3" t="str">
        <f t="array" ref="E126">IFERROR(INDEX(List1final,ROWS(E$1:$E125)),IFERROR(INDEX(List2final,ROWS(E$1:$E125)-ROWS(List1final)),IFERROR(INDEX(List3final,ROWS(E$1:$E125)-ROWS(List1final)-ROWS(List2final)),IFERROR(INDEX(List4final,ROWS(E$1:$E125)-ROWS(List1final)-ROWS(List2final)-ROWS(List3final)),IFERROR(INDEX(List5final,ROWS(E$1:$E125)-ROWS(List1final)-ROWS(List2final)-ROWS(List3final)-ROWS(List4final)),IFERROR(INDEX(List6final,ROWS(E$1:$E125)-ROWS(List1final)-ROWS(List2final)-ROWS(List3final)-ROWS(List4final)-ROWS(List5final)),""))))))</f>
        <v xml:space="preserve"> </v>
      </c>
      <c r="F126" s="19" t="e">
        <f t="array" ref="F126">INDEX(Lists1through6,MATCH(0,COUNTIF($F$1:F125,Lists1through6),0))</f>
        <v>#N/A</v>
      </c>
      <c r="G126" s="3" t="str">
        <f t="array" ref="G126">IFERROR(INDEX(Lists1through6repeats,MATCH(0,COUNTIF($G$1:G125,Lists1through6repeats),0)),"")</f>
        <v/>
      </c>
      <c r="I126" s="19" t="e">
        <f t="array" ref="I126">INDEX(Lists7through12,MATCH(0,COUNTIF($I$1:I125,Lists7through12),0))</f>
        <v>#N/A</v>
      </c>
      <c r="K126" s="20" t="str">
        <f t="array" ref="K126">IFERROR(INDEX(FullListA,ROWS(K$1:$K125)),IFERROR(INDEX(FullListB,ROWS(K$1:$K125)-ROWS(FullListA)),""))</f>
        <v/>
      </c>
    </row>
    <row r="127" spans="5:11">
      <c r="E127" s="3" t="str">
        <f t="array" ref="E127">IFERROR(INDEX(List1final,ROWS(E$1:$E126)),IFERROR(INDEX(List2final,ROWS(E$1:$E126)-ROWS(List1final)),IFERROR(INDEX(List3final,ROWS(E$1:$E126)-ROWS(List1final)-ROWS(List2final)),IFERROR(INDEX(List4final,ROWS(E$1:$E126)-ROWS(List1final)-ROWS(List2final)-ROWS(List3final)),IFERROR(INDEX(List5final,ROWS(E$1:$E126)-ROWS(List1final)-ROWS(List2final)-ROWS(List3final)-ROWS(List4final)),IFERROR(INDEX(List6final,ROWS(E$1:$E126)-ROWS(List1final)-ROWS(List2final)-ROWS(List3final)-ROWS(List4final)-ROWS(List5final)),""))))))</f>
        <v>Pay Stub</v>
      </c>
      <c r="F127" s="19" t="e">
        <f t="array" ref="F127">INDEX(Lists1through6,MATCH(0,COUNTIF($F$1:F126,Lists1through6),0))</f>
        <v>#N/A</v>
      </c>
      <c r="G127" s="3" t="str">
        <f t="array" ref="G127">IFERROR(INDEX(Lists1through6repeats,MATCH(0,COUNTIF($G$1:G126,Lists1through6repeats),0)),"")</f>
        <v/>
      </c>
      <c r="I127" s="19" t="e">
        <f t="array" ref="I127">INDEX(Lists7through12,MATCH(0,COUNTIF($I$1:I126,Lists7through12),0))</f>
        <v>#N/A</v>
      </c>
      <c r="K127" s="20" t="str">
        <f t="array" ref="K127">IFERROR(INDEX(FullListA,ROWS(K$1:$K126)),IFERROR(INDEX(FullListB,ROWS(K$1:$K126)-ROWS(FullListA)),""))</f>
        <v/>
      </c>
    </row>
    <row r="128" spans="5:11">
      <c r="E128" s="3" t="str">
        <f t="array" ref="E128">IFERROR(INDEX(List1final,ROWS(E$1:$E127)),IFERROR(INDEX(List2final,ROWS(E$1:$E127)-ROWS(List1final)),IFERROR(INDEX(List3final,ROWS(E$1:$E127)-ROWS(List1final)-ROWS(List2final)),IFERROR(INDEX(List4final,ROWS(E$1:$E127)-ROWS(List1final)-ROWS(List2final)-ROWS(List3final)),IFERROR(INDEX(List5final,ROWS(E$1:$E127)-ROWS(List1final)-ROWS(List2final)-ROWS(List3final)-ROWS(List4final)),IFERROR(INDEX(List6final,ROWS(E$1:$E127)-ROWS(List1final)-ROWS(List2final)-ROWS(List3final)-ROWS(List4final)-ROWS(List5final)),""))))))</f>
        <v>Work Schedule</v>
      </c>
      <c r="F128" s="19" t="e">
        <f t="array" ref="F128">INDEX(Lists1through6,MATCH(0,COUNTIF($F$1:F127,Lists1through6),0))</f>
        <v>#N/A</v>
      </c>
      <c r="G128" s="3" t="str">
        <f t="array" ref="G128">IFERROR(INDEX(Lists1through6repeats,MATCH(0,COUNTIF($G$1:G127,Lists1through6repeats),0)),"")</f>
        <v/>
      </c>
      <c r="I128" s="19" t="e">
        <f t="array" ref="I128">INDEX(Lists7through12,MATCH(0,COUNTIF($I$1:I127,Lists7through12),0))</f>
        <v>#N/A</v>
      </c>
      <c r="K128" s="20" t="str">
        <f t="array" ref="K128">IFERROR(INDEX(FullListA,ROWS(K$1:$K127)),IFERROR(INDEX(FullListB,ROWS(K$1:$K127)-ROWS(FullListA)),""))</f>
        <v/>
      </c>
    </row>
    <row r="129" spans="5:11">
      <c r="E129" s="3" t="str">
        <f t="array" ref="E129">IFERROR(INDEX(List1final,ROWS(E$1:$E128)),IFERROR(INDEX(List2final,ROWS(E$1:$E128)-ROWS(List1final)),IFERROR(INDEX(List3final,ROWS(E$1:$E128)-ROWS(List1final)-ROWS(List2final)),IFERROR(INDEX(List4final,ROWS(E$1:$E128)-ROWS(List1final)-ROWS(List2final)-ROWS(List3final)),IFERROR(INDEX(List5final,ROWS(E$1:$E128)-ROWS(List1final)-ROWS(List2final)-ROWS(List3final)-ROWS(List4final)),IFERROR(INDEX(List6final,ROWS(E$1:$E128)-ROWS(List1final)-ROWS(List2final)-ROWS(List3final)-ROWS(List4final)-ROWS(List5final)),""))))))</f>
        <v>Tools</v>
      </c>
      <c r="F129" s="19" t="e">
        <f t="array" ref="F129">INDEX(Lists1through6,MATCH(0,COUNTIF($F$1:F128,Lists1through6),0))</f>
        <v>#N/A</v>
      </c>
      <c r="G129" s="3" t="str">
        <f t="array" ref="G129">IFERROR(INDEX(Lists1through6repeats,MATCH(0,COUNTIF($G$1:G128,Lists1through6repeats),0)),"")</f>
        <v/>
      </c>
      <c r="I129" s="19" t="e">
        <f t="array" ref="I129">INDEX(Lists7through12,MATCH(0,COUNTIF($I$1:I128,Lists7through12),0))</f>
        <v>#N/A</v>
      </c>
      <c r="K129" s="20" t="str">
        <f t="array" ref="K129">IFERROR(INDEX(FullListA,ROWS(K$1:$K128)),IFERROR(INDEX(FullListB,ROWS(K$1:$K128)-ROWS(FullListA)),""))</f>
        <v/>
      </c>
    </row>
    <row r="130" spans="5:11">
      <c r="E130" s="3" t="str">
        <f t="array" ref="E130">IFERROR(INDEX(List1final,ROWS(E$1:$E129)),IFERROR(INDEX(List2final,ROWS(E$1:$E129)-ROWS(List1final)),IFERROR(INDEX(List3final,ROWS(E$1:$E129)-ROWS(List1final)-ROWS(List2final)),IFERROR(INDEX(List4final,ROWS(E$1:$E129)-ROWS(List1final)-ROWS(List2final)-ROWS(List3final)),IFERROR(INDEX(List5final,ROWS(E$1:$E129)-ROWS(List1final)-ROWS(List2final)-ROWS(List3final)-ROWS(List4final)),IFERROR(INDEX(List6final,ROWS(E$1:$E129)-ROWS(List1final)-ROWS(List2final)-ROWS(List3final)-ROWS(List4final)-ROWS(List5final)),""))))))</f>
        <v>Work gloves</v>
      </c>
      <c r="F130" s="19" t="e">
        <f t="array" ref="F130">INDEX(Lists1through6,MATCH(0,COUNTIF($F$1:F129,Lists1through6),0))</f>
        <v>#N/A</v>
      </c>
      <c r="G130" s="3" t="str">
        <f t="array" ref="G130">IFERROR(INDEX(Lists1through6repeats,MATCH(0,COUNTIF($G$1:G129,Lists1through6repeats),0)),"")</f>
        <v/>
      </c>
      <c r="I130" s="19" t="e">
        <f t="array" ref="I130">INDEX(Lists7through12,MATCH(0,COUNTIF($I$1:I129,Lists7through12),0))</f>
        <v>#N/A</v>
      </c>
      <c r="K130" s="20" t="str">
        <f t="array" ref="K130">IFERROR(INDEX(FullListA,ROWS(K$1:$K129)),IFERROR(INDEX(FullListB,ROWS(K$1:$K129)-ROWS(FullListA)),""))</f>
        <v/>
      </c>
    </row>
    <row r="131" spans="5:11">
      <c r="E131" s="3" t="str">
        <f t="array" ref="E131">IFERROR(INDEX(List1final,ROWS(E$1:$E130)),IFERROR(INDEX(List2final,ROWS(E$1:$E130)-ROWS(List1final)),IFERROR(INDEX(List3final,ROWS(E$1:$E130)-ROWS(List1final)-ROWS(List2final)),IFERROR(INDEX(List4final,ROWS(E$1:$E130)-ROWS(List1final)-ROWS(List2final)-ROWS(List3final)),IFERROR(INDEX(List5final,ROWS(E$1:$E130)-ROWS(List1final)-ROWS(List2final)-ROWS(List3final)-ROWS(List4final)),IFERROR(INDEX(List6final,ROWS(E$1:$E130)-ROWS(List1final)-ROWS(List2final)-ROWS(List3final)-ROWS(List4final)-ROWS(List5final)),""))))))</f>
        <v>Hard hat</v>
      </c>
      <c r="F131" s="19" t="e">
        <f t="array" ref="F131">INDEX(Lists1through6,MATCH(0,COUNTIF($F$1:F130,Lists1through6),0))</f>
        <v>#N/A</v>
      </c>
      <c r="G131" s="3" t="str">
        <f t="array" ref="G131">IFERROR(INDEX(Lists1through6repeats,MATCH(0,COUNTIF($G$1:G130,Lists1through6repeats),0)),"")</f>
        <v/>
      </c>
      <c r="I131" s="19" t="e">
        <f t="array" ref="I131">INDEX(Lists7through12,MATCH(0,COUNTIF($I$1:I130,Lists7through12),0))</f>
        <v>#N/A</v>
      </c>
      <c r="K131" s="20" t="str">
        <f t="array" ref="K131">IFERROR(INDEX(FullListA,ROWS(K$1:$K130)),IFERROR(INDEX(FullListB,ROWS(K$1:$K130)-ROWS(FullListA)),""))</f>
        <v/>
      </c>
    </row>
    <row r="132" spans="5:11">
      <c r="E132" s="3" t="str">
        <f t="array" ref="E132">IFERROR(INDEX(List1final,ROWS(E$1:$E131)),IFERROR(INDEX(List2final,ROWS(E$1:$E131)-ROWS(List1final)),IFERROR(INDEX(List3final,ROWS(E$1:$E131)-ROWS(List1final)-ROWS(List2final)),IFERROR(INDEX(List4final,ROWS(E$1:$E131)-ROWS(List1final)-ROWS(List2final)-ROWS(List3final)),IFERROR(INDEX(List5final,ROWS(E$1:$E131)-ROWS(List1final)-ROWS(List2final)-ROWS(List3final)-ROWS(List4final)),IFERROR(INDEX(List6final,ROWS(E$1:$E131)-ROWS(List1final)-ROWS(List2final)-ROWS(List3final)-ROWS(List4final)-ROWS(List5final)),""))))))</f>
        <v>Cleaning supplies</v>
      </c>
      <c r="F132" s="19" t="e">
        <f t="array" ref="F132">INDEX(Lists1through6,MATCH(0,COUNTIF($F$1:F131,Lists1through6),0))</f>
        <v>#N/A</v>
      </c>
      <c r="G132" s="3" t="str">
        <f t="array" ref="G132">IFERROR(INDEX(Lists1through6repeats,MATCH(0,COUNTIF($G$1:G131,Lists1through6repeats),0)),"")</f>
        <v/>
      </c>
      <c r="I132" s="19" t="e">
        <f t="array" ref="I132">INDEX(Lists7through12,MATCH(0,COUNTIF($I$1:I131,Lists7through12),0))</f>
        <v>#N/A</v>
      </c>
      <c r="K132" s="20" t="str">
        <f t="array" ref="K132">IFERROR(INDEX(FullListA,ROWS(K$1:$K131)),IFERROR(INDEX(FullListB,ROWS(K$1:$K131)-ROWS(FullListA)),""))</f>
        <v/>
      </c>
    </row>
    <row r="133" spans="5:11">
      <c r="E133" s="3" t="str">
        <f t="array" ref="E133">IFERROR(INDEX(List1final,ROWS(E$1:$E132)),IFERROR(INDEX(List2final,ROWS(E$1:$E132)-ROWS(List1final)),IFERROR(INDEX(List3final,ROWS(E$1:$E132)-ROWS(List1final)-ROWS(List2final)),IFERROR(INDEX(List4final,ROWS(E$1:$E132)-ROWS(List1final)-ROWS(List2final)-ROWS(List3final)),IFERROR(INDEX(List5final,ROWS(E$1:$E132)-ROWS(List1final)-ROWS(List2final)-ROWS(List3final)-ROWS(List4final)),IFERROR(INDEX(List6final,ROWS(E$1:$E132)-ROWS(List1final)-ROWS(List2final)-ROWS(List3final)-ROWS(List4final)-ROWS(List5final)),""))))))</f>
        <v>Cleaning gloves</v>
      </c>
      <c r="F133" s="19" t="e">
        <f t="array" ref="F133">INDEX(Lists1through6,MATCH(0,COUNTIF($F$1:F132,Lists1through6),0))</f>
        <v>#N/A</v>
      </c>
      <c r="G133" s="3" t="str">
        <f t="array" ref="G133">IFERROR(INDEX(Lists1through6repeats,MATCH(0,COUNTIF($G$1:G132,Lists1through6repeats),0)),"")</f>
        <v/>
      </c>
      <c r="I133" s="19" t="e">
        <f t="array" ref="I133">INDEX(Lists7through12,MATCH(0,COUNTIF($I$1:I132,Lists7through12),0))</f>
        <v>#N/A</v>
      </c>
      <c r="K133" s="20" t="str">
        <f t="array" ref="K133">IFERROR(INDEX(FullListA,ROWS(K$1:$K132)),IFERROR(INDEX(FullListB,ROWS(K$1:$K132)-ROWS(FullListA)),""))</f>
        <v/>
      </c>
    </row>
    <row r="134" spans="5:11">
      <c r="E134" s="3" t="str">
        <f t="array" ref="E134">IFERROR(INDEX(List1final,ROWS(E$1:$E133)),IFERROR(INDEX(List2final,ROWS(E$1:$E133)-ROWS(List1final)),IFERROR(INDEX(List3final,ROWS(E$1:$E133)-ROWS(List1final)-ROWS(List2final)),IFERROR(INDEX(List4final,ROWS(E$1:$E133)-ROWS(List1final)-ROWS(List2final)-ROWS(List3final)),IFERROR(INDEX(List5final,ROWS(E$1:$E133)-ROWS(List1final)-ROWS(List2final)-ROWS(List3final)-ROWS(List4final)),IFERROR(INDEX(List6final,ROWS(E$1:$E133)-ROWS(List1final)-ROWS(List2final)-ROWS(List3final)-ROWS(List4final)-ROWS(List5final)),""))))))</f>
        <v>Medicine bottles</v>
      </c>
      <c r="F134" s="19" t="e">
        <f t="array" ref="F134">INDEX(Lists1through6,MATCH(0,COUNTIF($F$1:F133,Lists1through6),0))</f>
        <v>#N/A</v>
      </c>
      <c r="G134" s="3" t="str">
        <f t="array" ref="G134">IFERROR(INDEX(Lists1through6repeats,MATCH(0,COUNTIF($G$1:G133,Lists1through6repeats),0)),"")</f>
        <v/>
      </c>
      <c r="I134" s="19" t="e">
        <f t="array" ref="I134">INDEX(Lists7through12,MATCH(0,COUNTIF($I$1:I133,Lists7through12),0))</f>
        <v>#N/A</v>
      </c>
      <c r="K134" s="20" t="str">
        <f t="array" ref="K134">IFERROR(INDEX(FullListA,ROWS(K$1:$K133)),IFERROR(INDEX(FullListB,ROWS(K$1:$K133)-ROWS(FullListA)),""))</f>
        <v/>
      </c>
    </row>
    <row r="135" spans="5:11">
      <c r="E135" s="3" t="str">
        <f t="array" ref="E135">IFERROR(INDEX(List1final,ROWS(E$1:$E134)),IFERROR(INDEX(List2final,ROWS(E$1:$E134)-ROWS(List1final)),IFERROR(INDEX(List3final,ROWS(E$1:$E134)-ROWS(List1final)-ROWS(List2final)),IFERROR(INDEX(List4final,ROWS(E$1:$E134)-ROWS(List1final)-ROWS(List2final)-ROWS(List3final)),IFERROR(INDEX(List5final,ROWS(E$1:$E134)-ROWS(List1final)-ROWS(List2final)-ROWS(List3final)-ROWS(List4final)),IFERROR(INDEX(List6final,ROWS(E$1:$E134)-ROWS(List1final)-ROWS(List2final)-ROWS(List3final)-ROWS(List4final)-ROWS(List5final)),""))))))</f>
        <v>Thermometer</v>
      </c>
      <c r="F135" s="19" t="e">
        <f t="array" ref="F135">INDEX(Lists1through6,MATCH(0,COUNTIF($F$1:F134,Lists1through6),0))</f>
        <v>#N/A</v>
      </c>
      <c r="G135" s="3" t="str">
        <f t="array" ref="G135">IFERROR(INDEX(Lists1through6repeats,MATCH(0,COUNTIF($G$1:G134,Lists1through6repeats),0)),"")</f>
        <v/>
      </c>
      <c r="I135" s="19" t="e">
        <f t="array" ref="I135">INDEX(Lists7through12,MATCH(0,COUNTIF($I$1:I134,Lists7through12),0))</f>
        <v>#N/A</v>
      </c>
      <c r="K135" s="20" t="str">
        <f t="array" ref="K135">IFERROR(INDEX(FullListA,ROWS(K$1:$K134)),IFERROR(INDEX(FullListB,ROWS(K$1:$K134)-ROWS(FullListA)),""))</f>
        <v/>
      </c>
    </row>
    <row r="136" spans="5:11">
      <c r="E136" s="3" t="str">
        <f t="array" ref="E136">IFERROR(INDEX(List1final,ROWS(E$1:$E135)),IFERROR(INDEX(List2final,ROWS(E$1:$E135)-ROWS(List1final)),IFERROR(INDEX(List3final,ROWS(E$1:$E135)-ROWS(List1final)-ROWS(List2final)),IFERROR(INDEX(List4final,ROWS(E$1:$E135)-ROWS(List1final)-ROWS(List2final)-ROWS(List3final)),IFERROR(INDEX(List5final,ROWS(E$1:$E135)-ROWS(List1final)-ROWS(List2final)-ROWS(List3final)-ROWS(List4final)),IFERROR(INDEX(List6final,ROWS(E$1:$E135)-ROWS(List1final)-ROWS(List2final)-ROWS(List3final)-ROWS(List4final)-ROWS(List5final)),""))))))</f>
        <v>Gloves</v>
      </c>
      <c r="F136" s="19" t="e">
        <f t="array" ref="F136">INDEX(Lists1through6,MATCH(0,COUNTIF($F$1:F135,Lists1through6),0))</f>
        <v>#N/A</v>
      </c>
      <c r="G136" s="3" t="str">
        <f t="array" ref="G136">IFERROR(INDEX(Lists1through6repeats,MATCH(0,COUNTIF($G$1:G135,Lists1through6repeats),0)),"")</f>
        <v/>
      </c>
      <c r="I136" s="19" t="e">
        <f t="array" ref="I136">INDEX(Lists7through12,MATCH(0,COUNTIF($I$1:I135,Lists7through12),0))</f>
        <v>#N/A</v>
      </c>
      <c r="K136" s="20" t="str">
        <f t="array" ref="K136">IFERROR(INDEX(FullListA,ROWS(K$1:$K135)),IFERROR(INDEX(FullListB,ROWS(K$1:$K135)-ROWS(FullListA)),""))</f>
        <v/>
      </c>
    </row>
    <row r="137" spans="5:11">
      <c r="E137" s="3" t="str">
        <f t="array" ref="E137">IFERROR(INDEX(List1final,ROWS(E$1:$E136)),IFERROR(INDEX(List2final,ROWS(E$1:$E136)-ROWS(List1final)),IFERROR(INDEX(List3final,ROWS(E$1:$E136)-ROWS(List1final)-ROWS(List2final)),IFERROR(INDEX(List4final,ROWS(E$1:$E136)-ROWS(List1final)-ROWS(List2final)-ROWS(List3final)),IFERROR(INDEX(List5final,ROWS(E$1:$E136)-ROWS(List1final)-ROWS(List2final)-ROWS(List3final)-ROWS(List4final)),IFERROR(INDEX(List6final,ROWS(E$1:$E136)-ROWS(List1final)-ROWS(List2final)-ROWS(List3final)-ROWS(List4final)-ROWS(List5final)),""))))))</f>
        <v/>
      </c>
      <c r="F137" s="19" t="e">
        <f t="array" ref="F137">INDEX(Lists1through6,MATCH(0,COUNTIF($F$1:F136,Lists1through6),0))</f>
        <v>#N/A</v>
      </c>
      <c r="G137" s="3" t="str">
        <f t="array" ref="G137">IFERROR(INDEX(Lists1through6repeats,MATCH(0,COUNTIF($G$1:G136,Lists1through6repeats),0)),"")</f>
        <v/>
      </c>
      <c r="I137" s="19" t="e">
        <f t="array" ref="I137">INDEX(Lists7through12,MATCH(0,COUNTIF($I$1:I136,Lists7through12),0))</f>
        <v>#N/A</v>
      </c>
      <c r="K137" s="20" t="str">
        <f t="array" ref="K137">IFERROR(INDEX(FullListA,ROWS(K$1:$K136)),IFERROR(INDEX(FullListB,ROWS(K$1:$K136)-ROWS(FullListA)),""))</f>
        <v/>
      </c>
    </row>
    <row r="138" spans="5:11">
      <c r="E138" s="3" t="str">
        <f t="array" ref="E138">IFERROR(INDEX(List1final,ROWS(E$1:$E137)),IFERROR(INDEX(List2final,ROWS(E$1:$E137)-ROWS(List1final)),IFERROR(INDEX(List3final,ROWS(E$1:$E137)-ROWS(List1final)-ROWS(List2final)),IFERROR(INDEX(List4final,ROWS(E$1:$E137)-ROWS(List1final)-ROWS(List2final)-ROWS(List3final)),IFERROR(INDEX(List5final,ROWS(E$1:$E137)-ROWS(List1final)-ROWS(List2final)-ROWS(List3final)-ROWS(List4final)),IFERROR(INDEX(List6final,ROWS(E$1:$E137)-ROWS(List1final)-ROWS(List2final)-ROWS(List3final)-ROWS(List4final)-ROWS(List5final)),""))))))</f>
        <v/>
      </c>
      <c r="F138" s="19" t="e">
        <f t="array" ref="F138">INDEX(Lists1through6,MATCH(0,COUNTIF($F$1:F137,Lists1through6),0))</f>
        <v>#N/A</v>
      </c>
      <c r="G138" s="3" t="str">
        <f t="array" ref="G138">IFERROR(INDEX(Lists1through6repeats,MATCH(0,COUNTIF($G$1:G137,Lists1through6repeats),0)),"")</f>
        <v/>
      </c>
      <c r="I138" s="19" t="e">
        <f t="array" ref="I138">INDEX(Lists7through12,MATCH(0,COUNTIF($I$1:I137,Lists7through12),0))</f>
        <v>#N/A</v>
      </c>
      <c r="K138" s="20" t="str">
        <f t="array" ref="K138">IFERROR(INDEX(FullListA,ROWS(K$1:$K137)),IFERROR(INDEX(FullListB,ROWS(K$1:$K137)-ROWS(FullListA)),""))</f>
        <v/>
      </c>
    </row>
    <row r="139" spans="5:11">
      <c r="E139" s="3" t="str">
        <f t="array" ref="E139">IFERROR(INDEX(List1final,ROWS(E$1:$E138)),IFERROR(INDEX(List2final,ROWS(E$1:$E138)-ROWS(List1final)),IFERROR(INDEX(List3final,ROWS(E$1:$E138)-ROWS(List1final)-ROWS(List2final)),IFERROR(INDEX(List4final,ROWS(E$1:$E138)-ROWS(List1final)-ROWS(List2final)-ROWS(List3final)),IFERROR(INDEX(List5final,ROWS(E$1:$E138)-ROWS(List1final)-ROWS(List2final)-ROWS(List3final)-ROWS(List4final)),IFERROR(INDEX(List6final,ROWS(E$1:$E138)-ROWS(List1final)-ROWS(List2final)-ROWS(List3final)-ROWS(List4final)-ROWS(List5final)),""))))))</f>
        <v/>
      </c>
      <c r="F139" s="19" t="e">
        <f t="array" ref="F139">INDEX(Lists1through6,MATCH(0,COUNTIF($F$1:F138,Lists1through6),0))</f>
        <v>#N/A</v>
      </c>
      <c r="G139" s="3" t="str">
        <f t="array" ref="G139">IFERROR(INDEX(Lists1through6repeats,MATCH(0,COUNTIF($G$1:G138,Lists1through6repeats),0)),"")</f>
        <v/>
      </c>
      <c r="I139" s="19" t="e">
        <f t="array" ref="I139">INDEX(Lists7through12,MATCH(0,COUNTIF($I$1:I138,Lists7through12),0))</f>
        <v>#N/A</v>
      </c>
      <c r="K139" s="20" t="str">
        <f t="array" ref="K139">IFERROR(INDEX(FullListA,ROWS(K$1:$K138)),IFERROR(INDEX(FullListB,ROWS(K$1:$K138)-ROWS(FullListA)),""))</f>
        <v/>
      </c>
    </row>
    <row r="140" spans="5:11">
      <c r="E140" s="3" t="str">
        <f t="array" ref="E140">IFERROR(INDEX(List1final,ROWS(E$1:$E139)),IFERROR(INDEX(List2final,ROWS(E$1:$E139)-ROWS(List1final)),IFERROR(INDEX(List3final,ROWS(E$1:$E139)-ROWS(List1final)-ROWS(List2final)),IFERROR(INDEX(List4final,ROWS(E$1:$E139)-ROWS(List1final)-ROWS(List2final)-ROWS(List3final)),IFERROR(INDEX(List5final,ROWS(E$1:$E139)-ROWS(List1final)-ROWS(List2final)-ROWS(List3final)-ROWS(List4final)),IFERROR(INDEX(List6final,ROWS(E$1:$E139)-ROWS(List1final)-ROWS(List2final)-ROWS(List3final)-ROWS(List4final)-ROWS(List5final)),""))))))</f>
        <v/>
      </c>
      <c r="F140" s="19" t="e">
        <f t="array" ref="F140">INDEX(Lists1through6,MATCH(0,COUNTIF($F$1:F139,Lists1through6),0))</f>
        <v>#N/A</v>
      </c>
      <c r="G140" s="3" t="str">
        <f t="array" ref="G140">IFERROR(INDEX(Lists1through6repeats,MATCH(0,COUNTIF($G$1:G139,Lists1through6repeats),0)),"")</f>
        <v/>
      </c>
      <c r="I140" s="19" t="e">
        <f t="array" ref="I140">INDEX(Lists7through12,MATCH(0,COUNTIF($I$1:I139,Lists7through12),0))</f>
        <v>#N/A</v>
      </c>
      <c r="K140" s="20" t="str">
        <f t="array" ref="K140">IFERROR(INDEX(FullListA,ROWS(K$1:$K139)),IFERROR(INDEX(FullListB,ROWS(K$1:$K139)-ROWS(FullListA)),""))</f>
        <v/>
      </c>
    </row>
    <row r="141" spans="5:11">
      <c r="E141" s="3" t="str">
        <f t="array" ref="E141">IFERROR(INDEX(List1final,ROWS(E$1:$E140)),IFERROR(INDEX(List2final,ROWS(E$1:$E140)-ROWS(List1final)),IFERROR(INDEX(List3final,ROWS(E$1:$E140)-ROWS(List1final)-ROWS(List2final)),IFERROR(INDEX(List4final,ROWS(E$1:$E140)-ROWS(List1final)-ROWS(List2final)-ROWS(List3final)),IFERROR(INDEX(List5final,ROWS(E$1:$E140)-ROWS(List1final)-ROWS(List2final)-ROWS(List3final)-ROWS(List4final)),IFERROR(INDEX(List6final,ROWS(E$1:$E140)-ROWS(List1final)-ROWS(List2final)-ROWS(List3final)-ROWS(List4final)-ROWS(List5final)),""))))))</f>
        <v/>
      </c>
      <c r="F141" s="19" t="e">
        <f t="array" ref="F141">INDEX(Lists1through6,MATCH(0,COUNTIF($F$1:F140,Lists1through6),0))</f>
        <v>#N/A</v>
      </c>
      <c r="G141" s="3" t="str">
        <f t="array" ref="G141">IFERROR(INDEX(Lists1through6repeats,MATCH(0,COUNTIF($G$1:G140,Lists1through6repeats),0)),"")</f>
        <v/>
      </c>
      <c r="I141" s="19" t="e">
        <f t="array" ref="I141">INDEX(Lists7through12,MATCH(0,COUNTIF($I$1:I140,Lists7through12),0))</f>
        <v>#N/A</v>
      </c>
      <c r="K141" s="20" t="str">
        <f t="array" ref="K141">IFERROR(INDEX(FullListA,ROWS(K$1:$K140)),IFERROR(INDEX(FullListB,ROWS(K$1:$K140)-ROWS(FullListA)),""))</f>
        <v/>
      </c>
    </row>
    <row r="142" spans="5:11">
      <c r="E142" s="3" t="str">
        <f t="array" ref="E142">IFERROR(INDEX(List1final,ROWS(E$1:$E141)),IFERROR(INDEX(List2final,ROWS(E$1:$E141)-ROWS(List1final)),IFERROR(INDEX(List3final,ROWS(E$1:$E141)-ROWS(List1final)-ROWS(List2final)),IFERROR(INDEX(List4final,ROWS(E$1:$E141)-ROWS(List1final)-ROWS(List2final)-ROWS(List3final)),IFERROR(INDEX(List5final,ROWS(E$1:$E141)-ROWS(List1final)-ROWS(List2final)-ROWS(List3final)-ROWS(List4final)),IFERROR(INDEX(List6final,ROWS(E$1:$E141)-ROWS(List1final)-ROWS(List2final)-ROWS(List3final)-ROWS(List4final)-ROWS(List5final)),""))))))</f>
        <v/>
      </c>
      <c r="F142" s="19" t="e">
        <f t="array" ref="F142">INDEX(Lists1through6,MATCH(0,COUNTIF($F$1:F141,Lists1through6),0))</f>
        <v>#N/A</v>
      </c>
      <c r="G142" s="3" t="str">
        <f t="array" ref="G142">IFERROR(INDEX(Lists1through6repeats,MATCH(0,COUNTIF($G$1:G141,Lists1through6repeats),0)),"")</f>
        <v/>
      </c>
      <c r="I142" s="19"/>
    </row>
    <row r="143" spans="5:11">
      <c r="E143" s="3" t="str">
        <f t="array" ref="E143">IFERROR(INDEX(List1final,ROWS(E$1:$E142)),IFERROR(INDEX(List2final,ROWS(E$1:$E142)-ROWS(List1final)),IFERROR(INDEX(List3final,ROWS(E$1:$E142)-ROWS(List1final)-ROWS(List2final)),IFERROR(INDEX(List4final,ROWS(E$1:$E142)-ROWS(List1final)-ROWS(List2final)-ROWS(List3final)),IFERROR(INDEX(List5final,ROWS(E$1:$E142)-ROWS(List1final)-ROWS(List2final)-ROWS(List3final)-ROWS(List4final)),IFERROR(INDEX(List6final,ROWS(E$1:$E142)-ROWS(List1final)-ROWS(List2final)-ROWS(List3final)-ROWS(List4final)-ROWS(List5final)),""))))))</f>
        <v/>
      </c>
      <c r="F143" s="19" t="e">
        <f t="array" ref="F143">INDEX(Lists1through6,MATCH(0,COUNTIF($F$1:F142,Lists1through6),0))</f>
        <v>#N/A</v>
      </c>
      <c r="G143" s="3" t="str">
        <f t="array" ref="G143">IFERROR(INDEX(Lists1through6repeats,MATCH(0,COUNTIF($G$1:G142,Lists1through6repeats),0)),"")</f>
        <v/>
      </c>
      <c r="I143" s="19"/>
    </row>
    <row r="144" spans="5:11">
      <c r="E144" s="3" t="str">
        <f t="array" ref="E144">IFERROR(INDEX(List1final,ROWS(E$1:$E143)),IFERROR(INDEX(List2final,ROWS(E$1:$E143)-ROWS(List1final)),IFERROR(INDEX(List3final,ROWS(E$1:$E143)-ROWS(List1final)-ROWS(List2final)),IFERROR(INDEX(List4final,ROWS(E$1:$E143)-ROWS(List1final)-ROWS(List2final)-ROWS(List3final)),IFERROR(INDEX(List5final,ROWS(E$1:$E143)-ROWS(List1final)-ROWS(List2final)-ROWS(List3final)-ROWS(List4final)),IFERROR(INDEX(List6final,ROWS(E$1:$E143)-ROWS(List1final)-ROWS(List2final)-ROWS(List3final)-ROWS(List4final)-ROWS(List5final)),""))))))</f>
        <v/>
      </c>
      <c r="F144" s="19" t="e">
        <f t="array" ref="F144">INDEX(Lists1through6,MATCH(0,COUNTIF($F$1:F143,Lists1through6),0))</f>
        <v>#N/A</v>
      </c>
      <c r="G144" s="3" t="str">
        <f t="array" ref="G144">IFERROR(INDEX(Lists1through6repeats,MATCH(0,COUNTIF($G$1:G143,Lists1through6repeats),0)),"")</f>
        <v/>
      </c>
    </row>
    <row r="145" spans="5:7">
      <c r="E145" s="3" t="str">
        <f t="array" ref="E145">IFERROR(INDEX(List1final,ROWS(E$1:$E144)),IFERROR(INDEX(List2final,ROWS(E$1:$E144)-ROWS(List1final)),IFERROR(INDEX(List3final,ROWS(E$1:$E144)-ROWS(List1final)-ROWS(List2final)),IFERROR(INDEX(List4final,ROWS(E$1:$E144)-ROWS(List1final)-ROWS(List2final)-ROWS(List3final)),IFERROR(INDEX(List5final,ROWS(E$1:$E144)-ROWS(List1final)-ROWS(List2final)-ROWS(List3final)-ROWS(List4final)),IFERROR(INDEX(List6final,ROWS(E$1:$E144)-ROWS(List1final)-ROWS(List2final)-ROWS(List3final)-ROWS(List4final)-ROWS(List5final)),""))))))</f>
        <v/>
      </c>
      <c r="F145" s="19" t="e">
        <f t="array" ref="F145">INDEX(Lists1through6,MATCH(0,COUNTIF($F$1:F144,Lists1through6),0))</f>
        <v>#N/A</v>
      </c>
      <c r="G145" s="3" t="str">
        <f t="array" ref="G145">IFERROR(INDEX(Lists1through6repeats,MATCH(0,COUNTIF($G$1:G144,Lists1through6repeats),0)),"")</f>
        <v/>
      </c>
    </row>
    <row r="146" spans="5:7">
      <c r="E146" s="3" t="str">
        <f t="array" ref="E146">IFERROR(INDEX(List1final,ROWS(E$1:$E145)),IFERROR(INDEX(List2final,ROWS(E$1:$E145)-ROWS(List1final)),IFERROR(INDEX(List3final,ROWS(E$1:$E145)-ROWS(List1final)-ROWS(List2final)),IFERROR(INDEX(List4final,ROWS(E$1:$E145)-ROWS(List1final)-ROWS(List2final)-ROWS(List3final)),IFERROR(INDEX(List5final,ROWS(E$1:$E145)-ROWS(List1final)-ROWS(List2final)-ROWS(List3final)-ROWS(List4final)),IFERROR(INDEX(List6final,ROWS(E$1:$E145)-ROWS(List1final)-ROWS(List2final)-ROWS(List3final)-ROWS(List4final)-ROWS(List5final)),""))))))</f>
        <v/>
      </c>
      <c r="F146" s="19" t="e">
        <f t="array" ref="F146">INDEX(Lists1through6,MATCH(0,COUNTIF($F$1:F145,Lists1through6),0))</f>
        <v>#N/A</v>
      </c>
      <c r="G146" s="3" t="str">
        <f t="array" ref="G146">IFERROR(INDEX(Lists1through6repeats,MATCH(0,COUNTIF($G$1:G145,Lists1through6repeats),0)),"")</f>
        <v/>
      </c>
    </row>
    <row r="147" spans="5:7">
      <c r="E147" s="3" t="str">
        <f t="array" ref="E147">IFERROR(INDEX(List1final,ROWS(E$1:$E146)),IFERROR(INDEX(List2final,ROWS(E$1:$E146)-ROWS(List1final)),IFERROR(INDEX(List3final,ROWS(E$1:$E146)-ROWS(List1final)-ROWS(List2final)),IFERROR(INDEX(List4final,ROWS(E$1:$E146)-ROWS(List1final)-ROWS(List2final)-ROWS(List3final)),IFERROR(INDEX(List5final,ROWS(E$1:$E146)-ROWS(List1final)-ROWS(List2final)-ROWS(List3final)-ROWS(List4final)),IFERROR(INDEX(List6final,ROWS(E$1:$E146)-ROWS(List1final)-ROWS(List2final)-ROWS(List3final)-ROWS(List4final)-ROWS(List5final)),""))))))</f>
        <v/>
      </c>
      <c r="F147" s="19" t="e">
        <f t="array" ref="F147">INDEX(Lists1through6,MATCH(0,COUNTIF($F$1:F146,Lists1through6),0))</f>
        <v>#N/A</v>
      </c>
      <c r="G147" s="3" t="str">
        <f t="array" ref="G147">IFERROR(INDEX(Lists1through6repeats,MATCH(0,COUNTIF($G$1:G146,Lists1through6repeats),0)),"")</f>
        <v/>
      </c>
    </row>
    <row r="148" spans="5:7">
      <c r="E148" s="3" t="str">
        <f t="array" ref="E148">IFERROR(INDEX(List1final,ROWS(E$1:$E147)),IFERROR(INDEX(List2final,ROWS(E$1:$E147)-ROWS(List1final)),IFERROR(INDEX(List3final,ROWS(E$1:$E147)-ROWS(List1final)-ROWS(List2final)),IFERROR(INDEX(List4final,ROWS(E$1:$E147)-ROWS(List1final)-ROWS(List2final)-ROWS(List3final)),IFERROR(INDEX(List5final,ROWS(E$1:$E147)-ROWS(List1final)-ROWS(List2final)-ROWS(List3final)-ROWS(List4final)),IFERROR(INDEX(List6final,ROWS(E$1:$E147)-ROWS(List1final)-ROWS(List2final)-ROWS(List3final)-ROWS(List4final)-ROWS(List5final)),""))))))</f>
        <v/>
      </c>
      <c r="F148" s="19" t="e">
        <f t="array" ref="F148">INDEX(Lists1through6,MATCH(0,COUNTIF($F$1:F147,Lists1through6),0))</f>
        <v>#N/A</v>
      </c>
      <c r="G148" s="3" t="str">
        <f t="array" ref="G148">IFERROR(INDEX(Lists1through6repeats,MATCH(0,COUNTIF($G$1:G147,Lists1through6repeats),0)),"")</f>
        <v/>
      </c>
    </row>
    <row r="149" spans="5:7">
      <c r="E149" s="3" t="str">
        <f t="array" ref="E149">IFERROR(INDEX(List1final,ROWS(E$1:$E148)),IFERROR(INDEX(List2final,ROWS(E$1:$E148)-ROWS(List1final)),IFERROR(INDEX(List3final,ROWS(E$1:$E148)-ROWS(List1final)-ROWS(List2final)),IFERROR(INDEX(List4final,ROWS(E$1:$E148)-ROWS(List1final)-ROWS(List2final)-ROWS(List3final)),IFERROR(INDEX(List5final,ROWS(E$1:$E148)-ROWS(List1final)-ROWS(List2final)-ROWS(List3final)-ROWS(List4final)),IFERROR(INDEX(List6final,ROWS(E$1:$E148)-ROWS(List1final)-ROWS(List2final)-ROWS(List3final)-ROWS(List4final)-ROWS(List5final)),""))))))</f>
        <v/>
      </c>
      <c r="F149" s="19" t="e">
        <f t="array" ref="F149">INDEX(Lists1through6,MATCH(0,COUNTIF($F$1:F148,Lists1through6),0))</f>
        <v>#N/A</v>
      </c>
      <c r="G149" s="3" t="str">
        <f t="array" ref="G149">IFERROR(INDEX(Lists1through6repeats,MATCH(0,COUNTIF($G$1:G148,Lists1through6repeats),0)),"")</f>
        <v/>
      </c>
    </row>
    <row r="150" spans="5:7">
      <c r="E150" s="3" t="str">
        <f t="array" ref="E150">IFERROR(INDEX(List1final,ROWS(E$1:$E149)),IFERROR(INDEX(List2final,ROWS(E$1:$E149)-ROWS(List1final)),IFERROR(INDEX(List3final,ROWS(E$1:$E149)-ROWS(List1final)-ROWS(List2final)),IFERROR(INDEX(List4final,ROWS(E$1:$E149)-ROWS(List1final)-ROWS(List2final)-ROWS(List3final)),IFERROR(INDEX(List5final,ROWS(E$1:$E149)-ROWS(List1final)-ROWS(List2final)-ROWS(List3final)-ROWS(List4final)),IFERROR(INDEX(List6final,ROWS(E$1:$E149)-ROWS(List1final)-ROWS(List2final)-ROWS(List3final)-ROWS(List4final)-ROWS(List5final)),""))))))</f>
        <v/>
      </c>
      <c r="F150" s="19" t="e">
        <f t="array" ref="F150">INDEX(Lists1through6,MATCH(0,COUNTIF($F$1:F149,Lists1through6),0))</f>
        <v>#N/A</v>
      </c>
      <c r="G150" s="3" t="str">
        <f t="array" ref="G150">IFERROR(INDEX(Lists1through6repeats,MATCH(0,COUNTIF($G$1:G149,Lists1through6repeats),0)),"")</f>
        <v/>
      </c>
    </row>
    <row r="151" spans="5:7">
      <c r="E151" s="3" t="str">
        <f t="array" ref="E151">IFERROR(INDEX(List1final,ROWS(E$1:$E150)),IFERROR(INDEX(List2final,ROWS(E$1:$E150)-ROWS(List1final)),IFERROR(INDEX(List3final,ROWS(E$1:$E150)-ROWS(List1final)-ROWS(List2final)),IFERROR(INDEX(List4final,ROWS(E$1:$E150)-ROWS(List1final)-ROWS(List2final)-ROWS(List3final)),IFERROR(INDEX(List5final,ROWS(E$1:$E150)-ROWS(List1final)-ROWS(List2final)-ROWS(List3final)-ROWS(List4final)),IFERROR(INDEX(List6final,ROWS(E$1:$E150)-ROWS(List1final)-ROWS(List2final)-ROWS(List3final)-ROWS(List4final)-ROWS(List5final)),""))))))</f>
        <v/>
      </c>
      <c r="F151" s="19" t="e">
        <f t="array" ref="F151">INDEX(Lists1through6,MATCH(0,COUNTIF($F$1:F150,Lists1through6),0))</f>
        <v>#N/A</v>
      </c>
      <c r="G151" s="3" t="str">
        <f t="array" ref="G151">IFERROR(INDEX(Lists1through6repeats,MATCH(0,COUNTIF($G$1:G150,Lists1through6repeats),0)),"")</f>
        <v/>
      </c>
    </row>
    <row r="152" spans="5:7">
      <c r="E152" s="3" t="str">
        <f t="array" ref="E152">IFERROR(INDEX(List1final,ROWS(E$1:$E151)),IFERROR(INDEX(List2final,ROWS(E$1:$E151)-ROWS(List1final)),IFERROR(INDEX(List3final,ROWS(E$1:$E151)-ROWS(List1final)-ROWS(List2final)),IFERROR(INDEX(List4final,ROWS(E$1:$E151)-ROWS(List1final)-ROWS(List2final)-ROWS(List3final)),IFERROR(INDEX(List5final,ROWS(E$1:$E151)-ROWS(List1final)-ROWS(List2final)-ROWS(List3final)-ROWS(List4final)),IFERROR(INDEX(List6final,ROWS(E$1:$E151)-ROWS(List1final)-ROWS(List2final)-ROWS(List3final)-ROWS(List4final)-ROWS(List5final)),""))))))</f>
        <v>Neighborhood map</v>
      </c>
      <c r="F152" s="19" t="e">
        <f t="array" ref="F152">INDEX(Lists1through6,MATCH(0,COUNTIF($F$1:F151,Lists1through6),0))</f>
        <v>#N/A</v>
      </c>
      <c r="G152" s="3" t="str">
        <f t="array" ref="G152">IFERROR(INDEX(Lists1through6repeats,MATCH(0,COUNTIF($G$1:G151,Lists1through6repeats),0)),"")</f>
        <v/>
      </c>
    </row>
    <row r="153" spans="5:7">
      <c r="E153" s="3" t="str">
        <f t="array" ref="E153">IFERROR(INDEX(List1final,ROWS(E$1:$E152)),IFERROR(INDEX(List2final,ROWS(E$1:$E152)-ROWS(List1final)),IFERROR(INDEX(List3final,ROWS(E$1:$E152)-ROWS(List1final)-ROWS(List2final)),IFERROR(INDEX(List4final,ROWS(E$1:$E152)-ROWS(List1final)-ROWS(List2final)-ROWS(List3final)),IFERROR(INDEX(List5final,ROWS(E$1:$E152)-ROWS(List1final)-ROWS(List2final)-ROWS(List3final)-ROWS(List4final)),IFERROR(INDEX(List6final,ROWS(E$1:$E152)-ROWS(List1final)-ROWS(List2final)-ROWS(List3final)-ROWS(List4final)-ROWS(List5final)),""))))))</f>
        <v>Sporting equipment</v>
      </c>
      <c r="F153" s="19" t="e">
        <f t="array" ref="F153">INDEX(Lists1through6,MATCH(0,COUNTIF($F$1:F152,Lists1through6),0))</f>
        <v>#N/A</v>
      </c>
      <c r="G153" s="3" t="str">
        <f t="array" ref="G153">IFERROR(INDEX(Lists1through6repeats,MATCH(0,COUNTIF($G$1:G152,Lists1through6repeats),0)),"")</f>
        <v/>
      </c>
    </row>
    <row r="154" spans="5:7">
      <c r="E154" s="3" t="str">
        <f t="array" ref="E154">IFERROR(INDEX(List1final,ROWS(E$1:$E153)),IFERROR(INDEX(List2final,ROWS(E$1:$E153)-ROWS(List1final)),IFERROR(INDEX(List3final,ROWS(E$1:$E153)-ROWS(List1final)-ROWS(List2final)),IFERROR(INDEX(List4final,ROWS(E$1:$E153)-ROWS(List1final)-ROWS(List2final)-ROWS(List3final)),IFERROR(INDEX(List5final,ROWS(E$1:$E153)-ROWS(List1final)-ROWS(List2final)-ROWS(List3final)-ROWS(List4final)),IFERROR(INDEX(List6final,ROWS(E$1:$E153)-ROWS(List1final)-ROWS(List2final)-ROWS(List3final)-ROWS(List4final)-ROWS(List5final)),""))))))</f>
        <v>Event calendar</v>
      </c>
      <c r="F154" s="19" t="e">
        <f t="array" ref="F154">INDEX(Lists1through6,MATCH(0,COUNTIF($F$1:F153,Lists1through6),0))</f>
        <v>#N/A</v>
      </c>
      <c r="G154" s="3" t="str">
        <f t="array" ref="G154">IFERROR(INDEX(Lists1through6repeats,MATCH(0,COUNTIF($G$1:G153,Lists1through6repeats),0)),"")</f>
        <v/>
      </c>
    </row>
    <row r="155" spans="5:7">
      <c r="E155" s="3" t="str">
        <f t="array" ref="E155">IFERROR(INDEX(List1final,ROWS(E$1:$E154)),IFERROR(INDEX(List2final,ROWS(E$1:$E154)-ROWS(List1final)),IFERROR(INDEX(List3final,ROWS(E$1:$E154)-ROWS(List1final)-ROWS(List2final)),IFERROR(INDEX(List4final,ROWS(E$1:$E154)-ROWS(List1final)-ROWS(List2final)-ROWS(List3final)),IFERROR(INDEX(List5final,ROWS(E$1:$E154)-ROWS(List1final)-ROWS(List2final)-ROWS(List3final)-ROWS(List4final)),IFERROR(INDEX(List6final,ROWS(E$1:$E154)-ROWS(List1final)-ROWS(List2final)-ROWS(List3final)-ROWS(List4final)-ROWS(List5final)),""))))))</f>
        <v>Exercise class schedule</v>
      </c>
      <c r="F155" s="19" t="e">
        <f t="array" ref="F155">INDEX(Lists1through6,MATCH(0,COUNTIF($F$1:F154,Lists1through6),0))</f>
        <v>#N/A</v>
      </c>
      <c r="G155" s="3" t="str">
        <f t="array" ref="G155">IFERROR(INDEX(Lists1through6repeats,MATCH(0,COUNTIF($G$1:G154,Lists1through6repeats),0)),"")</f>
        <v/>
      </c>
    </row>
    <row r="156" spans="5:7">
      <c r="E156" s="3" t="str">
        <f t="array" ref="E156">IFERROR(INDEX(List1final,ROWS(E$1:$E155)),IFERROR(INDEX(List2final,ROWS(E$1:$E155)-ROWS(List1final)),IFERROR(INDEX(List3final,ROWS(E$1:$E155)-ROWS(List1final)-ROWS(List2final)),IFERROR(INDEX(List4final,ROWS(E$1:$E155)-ROWS(List1final)-ROWS(List2final)-ROWS(List3final)),IFERROR(INDEX(List5final,ROWS(E$1:$E155)-ROWS(List1final)-ROWS(List2final)-ROWS(List3final)-ROWS(List4final)),IFERROR(INDEX(List6final,ROWS(E$1:$E155)-ROWS(List1final)-ROWS(List2final)-ROWS(List3final)-ROWS(List4final)-ROWS(List5final)),""))))))</f>
        <v xml:space="preserve"> </v>
      </c>
      <c r="F156" s="19" t="e">
        <f t="array" ref="F156">INDEX(Lists1through6,MATCH(0,COUNTIF($F$1:F155,Lists1through6),0))</f>
        <v>#N/A</v>
      </c>
      <c r="G156" s="3" t="str">
        <f t="array" ref="G156">IFERROR(INDEX(Lists1through6repeats,MATCH(0,COUNTIF($G$1:G155,Lists1through6repeats),0)),"")</f>
        <v/>
      </c>
    </row>
    <row r="157" spans="5:7">
      <c r="E157" s="3" t="str">
        <f t="array" ref="E157">IFERROR(INDEX(List1final,ROWS(E$1:$E156)),IFERROR(INDEX(List2final,ROWS(E$1:$E156)-ROWS(List1final)),IFERROR(INDEX(List3final,ROWS(E$1:$E156)-ROWS(List1final)-ROWS(List2final)),IFERROR(INDEX(List4final,ROWS(E$1:$E156)-ROWS(List1final)-ROWS(List2final)-ROWS(List3final)),IFERROR(INDEX(List5final,ROWS(E$1:$E156)-ROWS(List1final)-ROWS(List2final)-ROWS(List3final)-ROWS(List4final)),IFERROR(INDEX(List6final,ROWS(E$1:$E156)-ROWS(List1final)-ROWS(List2final)-ROWS(List3final)-ROWS(List4final)-ROWS(List5final)),""))))))</f>
        <v/>
      </c>
      <c r="F157" s="19" t="e">
        <f t="array" ref="F157">INDEX(Lists1through6,MATCH(0,COUNTIF($F$1:F156,Lists1through6),0))</f>
        <v>#N/A</v>
      </c>
      <c r="G157" s="3" t="str">
        <f t="array" ref="G157">IFERROR(INDEX(Lists1through6repeats,MATCH(0,COUNTIF($G$1:G156,Lists1through6repeats),0)),"")</f>
        <v/>
      </c>
    </row>
    <row r="158" spans="5:7">
      <c r="E158" s="3" t="str">
        <f t="array" ref="E158">IFERROR(INDEX(List1final,ROWS(E$1:$E157)),IFERROR(INDEX(List2final,ROWS(E$1:$E157)-ROWS(List1final)),IFERROR(INDEX(List3final,ROWS(E$1:$E157)-ROWS(List1final)-ROWS(List2final)),IFERROR(INDEX(List4final,ROWS(E$1:$E157)-ROWS(List1final)-ROWS(List2final)-ROWS(List3final)),IFERROR(INDEX(List5final,ROWS(E$1:$E157)-ROWS(List1final)-ROWS(List2final)-ROWS(List3final)-ROWS(List4final)),IFERROR(INDEX(List6final,ROWS(E$1:$E157)-ROWS(List1final)-ROWS(List2final)-ROWS(List3final)-ROWS(List4final)-ROWS(List5final)),""))))))</f>
        <v>Pictures of food</v>
      </c>
      <c r="F158" s="19" t="e">
        <f t="array" ref="F158">INDEX(Lists1through6,MATCH(0,COUNTIF($F$1:F157,Lists1through6),0))</f>
        <v>#N/A</v>
      </c>
      <c r="G158" s="3" t="str">
        <f t="array" ref="G158">IFERROR(INDEX(Lists1through6repeats,MATCH(0,COUNTIF($G$1:G157,Lists1through6repeats),0)),"")</f>
        <v/>
      </c>
    </row>
    <row r="159" spans="5:7">
      <c r="E159" s="3" t="str">
        <f t="array" ref="E159">IFERROR(INDEX(List1final,ROWS(E$1:$E158)),IFERROR(INDEX(List2final,ROWS(E$1:$E158)-ROWS(List1final)),IFERROR(INDEX(List3final,ROWS(E$1:$E158)-ROWS(List1final)-ROWS(List2final)),IFERROR(INDEX(List4final,ROWS(E$1:$E158)-ROWS(List1final)-ROWS(List2final)-ROWS(List3final)),IFERROR(INDEX(List5final,ROWS(E$1:$E158)-ROWS(List1final)-ROWS(List2final)-ROWS(List3final)-ROWS(List4final)),IFERROR(INDEX(List6final,ROWS(E$1:$E158)-ROWS(List1final)-ROWS(List2final)-ROWS(List3final)-ROWS(List4final)-ROWS(List5final)),""))))))</f>
        <v>Canned goods</v>
      </c>
      <c r="F159" s="19" t="e">
        <f t="array" ref="F159">INDEX(Lists1through6,MATCH(0,COUNTIF($F$1:F158,Lists1through6),0))</f>
        <v>#N/A</v>
      </c>
      <c r="G159" s="3" t="str">
        <f t="array" ref="G159">IFERROR(INDEX(Lists1through6repeats,MATCH(0,COUNTIF($G$1:G158,Lists1through6repeats),0)),"")</f>
        <v/>
      </c>
    </row>
    <row r="160" spans="5:7">
      <c r="E160" s="3" t="str">
        <f t="array" ref="E160">IFERROR(INDEX(List1final,ROWS(E$1:$E159)),IFERROR(INDEX(List2final,ROWS(E$1:$E159)-ROWS(List1final)),IFERROR(INDEX(List3final,ROWS(E$1:$E159)-ROWS(List1final)-ROWS(List2final)),IFERROR(INDEX(List4final,ROWS(E$1:$E159)-ROWS(List1final)-ROWS(List2final)-ROWS(List3final)),IFERROR(INDEX(List5final,ROWS(E$1:$E159)-ROWS(List1final)-ROWS(List2final)-ROWS(List3final)-ROWS(List4final)),IFERROR(INDEX(List6final,ROWS(E$1:$E159)-ROWS(List1final)-ROWS(List2final)-ROWS(List3final)-ROWS(List4final)-ROWS(List5final)),""))))))</f>
        <v>Used/old cell phone</v>
      </c>
      <c r="F160" s="19" t="e">
        <f t="array" ref="F160">INDEX(Lists1through6,MATCH(0,COUNTIF($F$1:F159,Lists1through6),0))</f>
        <v>#N/A</v>
      </c>
      <c r="G160" s="3" t="str">
        <f t="array" ref="G160">IFERROR(INDEX(Lists1through6repeats,MATCH(0,COUNTIF($G$1:G159,Lists1through6repeats),0)),"")</f>
        <v/>
      </c>
    </row>
    <row r="161" spans="5:7">
      <c r="E161" s="3" t="str">
        <f t="array" ref="E161">IFERROR(INDEX(List1final,ROWS(E$1:$E160)),IFERROR(INDEX(List2final,ROWS(E$1:$E160)-ROWS(List1final)),IFERROR(INDEX(List3final,ROWS(E$1:$E160)-ROWS(List1final)-ROWS(List2final)),IFERROR(INDEX(List4final,ROWS(E$1:$E160)-ROWS(List1final)-ROWS(List2final)-ROWS(List3final)),IFERROR(INDEX(List5final,ROWS(E$1:$E160)-ROWS(List1final)-ROWS(List2final)-ROWS(List3final)-ROWS(List4final)),IFERROR(INDEX(List6final,ROWS(E$1:$E160)-ROWS(List1final)-ROWS(List2final)-ROWS(List3final)-ROWS(List4final)-ROWS(List5final)),""))))))</f>
        <v>Medicine bottles/packages</v>
      </c>
      <c r="F161" s="19" t="e">
        <f t="array" ref="F161">INDEX(Lists1through6,MATCH(0,COUNTIF($F$1:F160,Lists1through6),0))</f>
        <v>#N/A</v>
      </c>
      <c r="G161" s="3" t="str">
        <f t="array" ref="G161">IFERROR(INDEX(Lists1through6repeats,MATCH(0,COUNTIF($G$1:G160,Lists1through6repeats),0)),"")</f>
        <v/>
      </c>
    </row>
    <row r="162" spans="5:7">
      <c r="E162" s="3" t="str">
        <f t="array" ref="E162">IFERROR(INDEX(List1final,ROWS(E$1:$E161)),IFERROR(INDEX(List2final,ROWS(E$1:$E161)-ROWS(List1final)),IFERROR(INDEX(List3final,ROWS(E$1:$E161)-ROWS(List1final)-ROWS(List2final)),IFERROR(INDEX(List4final,ROWS(E$1:$E161)-ROWS(List1final)-ROWS(List2final)-ROWS(List3final)),IFERROR(INDEX(List5final,ROWS(E$1:$E161)-ROWS(List1final)-ROWS(List2final)-ROWS(List3final)-ROWS(List4final)),IFERROR(INDEX(List6final,ROWS(E$1:$E161)-ROWS(List1final)-ROWS(List2final)-ROWS(List3final)-ROWS(List4final)-ROWS(List5final)),""))))))</f>
        <v>DR: http://www.nyc.gov/html/weareny/html/home/home.shtml</v>
      </c>
      <c r="F162" s="19" t="e">
        <f t="array" ref="F162">INDEX(Lists1through6,MATCH(0,COUNTIF($F$1:F161,Lists1through6),0))</f>
        <v>#N/A</v>
      </c>
      <c r="G162" s="3" t="str">
        <f t="array" ref="G162">IFERROR(INDEX(Lists1through6repeats,MATCH(0,COUNTIF($G$1:G161,Lists1through6repeats),0)),"")</f>
        <v/>
      </c>
    </row>
    <row r="163" spans="5:7">
      <c r="E163" s="3" t="str">
        <f t="array" ref="E163">IFERROR(INDEX(List1final,ROWS(E$1:$E162)),IFERROR(INDEX(List2final,ROWS(E$1:$E162)-ROWS(List1final)),IFERROR(INDEX(List3final,ROWS(E$1:$E162)-ROWS(List1final)-ROWS(List2final)),IFERROR(INDEX(List4final,ROWS(E$1:$E162)-ROWS(List1final)-ROWS(List2final)-ROWS(List3final)),IFERROR(INDEX(List5final,ROWS(E$1:$E162)-ROWS(List1final)-ROWS(List2final)-ROWS(List3final)-ROWS(List4final)),IFERROR(INDEX(List6final,ROWS(E$1:$E162)-ROWS(List1final)-ROWS(List2final)-ROWS(List3final)-ROWS(List4final)-ROWS(List5final)),""))))))</f>
        <v>Park brochure</v>
      </c>
      <c r="F163" s="19" t="e">
        <f t="array" ref="F163">INDEX(Lists1through6,MATCH(0,COUNTIF($F$1:F162,Lists1through6),0))</f>
        <v>#N/A</v>
      </c>
      <c r="G163" s="3" t="str">
        <f t="array" ref="G163">IFERROR(INDEX(Lists1through6repeats,MATCH(0,COUNTIF($G$1:G162,Lists1through6repeats),0)),"")</f>
        <v/>
      </c>
    </row>
    <row r="164" spans="5:7">
      <c r="E164" s="3" t="str">
        <f t="array" ref="E164">IFERROR(INDEX(List1final,ROWS(E$1:$E163)),IFERROR(INDEX(List2final,ROWS(E$1:$E163)-ROWS(List1final)),IFERROR(INDEX(List3final,ROWS(E$1:$E163)-ROWS(List1final)-ROWS(List2final)),IFERROR(INDEX(List4final,ROWS(E$1:$E163)-ROWS(List1final)-ROWS(List2final)-ROWS(List3final)),IFERROR(INDEX(List5final,ROWS(E$1:$E163)-ROWS(List1final)-ROWS(List2final)-ROWS(List3final)-ROWS(List4final)),IFERROR(INDEX(List6final,ROWS(E$1:$E163)-ROWS(List1final)-ROWS(List2final)-ROWS(List3final)-ROWS(List4final)-ROWS(List5final)),""))))))</f>
        <v>DR: local public parks page</v>
      </c>
      <c r="F164" s="19" t="e">
        <f t="array" ref="F164">INDEX(Lists1through6,MATCH(0,COUNTIF($F$1:F163,Lists1through6),0))</f>
        <v>#N/A</v>
      </c>
      <c r="G164" s="3" t="str">
        <f t="array" ref="G164">IFERROR(INDEX(Lists1through6repeats,MATCH(0,COUNTIF($G$1:G163,Lists1through6repeats),0)),"")</f>
        <v/>
      </c>
    </row>
    <row r="165" spans="5:7">
      <c r="E165" s="3" t="str">
        <f t="array" ref="E165">IFERROR(INDEX(List1final,ROWS(E$1:$E164)),IFERROR(INDEX(List2final,ROWS(E$1:$E164)-ROWS(List1final)),IFERROR(INDEX(List3final,ROWS(E$1:$E164)-ROWS(List1final)-ROWS(List2final)),IFERROR(INDEX(List4final,ROWS(E$1:$E164)-ROWS(List1final)-ROWS(List2final)-ROWS(List3final)),IFERROR(INDEX(List5final,ROWS(E$1:$E164)-ROWS(List1final)-ROWS(List2final)-ROWS(List3final)-ROWS(List4final)),IFERROR(INDEX(List6final,ROWS(E$1:$E164)-ROWS(List1final)-ROWS(List2final)-ROWS(List3final)-ROWS(List4final)-ROWS(List5final)),""))))))</f>
        <v>DR: gcflearnfree.org</v>
      </c>
      <c r="F165" s="19" t="e">
        <f t="array" ref="F165">INDEX(Lists1through6,MATCH(0,COUNTIF($F$1:F164,Lists1through6),0))</f>
        <v>#N/A</v>
      </c>
      <c r="G165" s="3" t="str">
        <f t="array" ref="G165">IFERROR(INDEX(Lists1through6repeats,MATCH(0,COUNTIF($G$1:G164,Lists1through6repeats),0)),"")</f>
        <v/>
      </c>
    </row>
    <row r="166" spans="5:7">
      <c r="E166" s="3" t="str">
        <f t="array" ref="E166">IFERROR(INDEX(List1final,ROWS(E$1:$E165)),IFERROR(INDEX(List2final,ROWS(E$1:$E165)-ROWS(List1final)),IFERROR(INDEX(List3final,ROWS(E$1:$E165)-ROWS(List1final)-ROWS(List2final)),IFERROR(INDEX(List4final,ROWS(E$1:$E165)-ROWS(List1final)-ROWS(List2final)-ROWS(List3final)),IFERROR(INDEX(List5final,ROWS(E$1:$E165)-ROWS(List1final)-ROWS(List2final)-ROWS(List3final)-ROWS(List4final)),IFERROR(INDEX(List6final,ROWS(E$1:$E165)-ROWS(List1final)-ROWS(List2final)-ROWS(List3final)-ROWS(List4final)-ROWS(List5final)),""))))))</f>
        <v/>
      </c>
      <c r="F166" s="19" t="e">
        <f t="array" ref="F166">INDEX(Lists1through6,MATCH(0,COUNTIF($F$1:F165,Lists1through6),0))</f>
        <v>#N/A</v>
      </c>
      <c r="G166" s="3" t="str">
        <f t="array" ref="G166">IFERROR(INDEX(Lists1through6repeats,MATCH(0,COUNTIF($G$1:G165,Lists1through6repeats),0)),"")</f>
        <v/>
      </c>
    </row>
    <row r="167" spans="5:7">
      <c r="E167" s="3" t="str">
        <f t="array" ref="E167">IFERROR(INDEX(List1final,ROWS(E$1:$E166)),IFERROR(INDEX(List2final,ROWS(E$1:$E166)-ROWS(List1final)),IFERROR(INDEX(List3final,ROWS(E$1:$E166)-ROWS(List1final)-ROWS(List2final)),IFERROR(INDEX(List4final,ROWS(E$1:$E166)-ROWS(List1final)-ROWS(List2final)-ROWS(List3final)),IFERROR(INDEX(List5final,ROWS(E$1:$E166)-ROWS(List1final)-ROWS(List2final)-ROWS(List3final)-ROWS(List4final)),IFERROR(INDEX(List6final,ROWS(E$1:$E166)-ROWS(List1final)-ROWS(List2final)-ROWS(List3final)-ROWS(List4final)-ROWS(List5final)),""))))))</f>
        <v/>
      </c>
      <c r="F167" s="19" t="e">
        <f t="array" ref="F167">INDEX(Lists1through6,MATCH(0,COUNTIF($F$1:F166,Lists1through6),0))</f>
        <v>#N/A</v>
      </c>
      <c r="G167" s="3" t="str">
        <f t="array" ref="G167">IFERROR(INDEX(Lists1through6repeats,MATCH(0,COUNTIF($G$1:G166,Lists1through6repeats),0)),"")</f>
        <v/>
      </c>
    </row>
    <row r="168" spans="5:7">
      <c r="E168" s="3" t="str">
        <f t="array" ref="E168">IFERROR(INDEX(List1final,ROWS(E$1:$E167)),IFERROR(INDEX(List2final,ROWS(E$1:$E167)-ROWS(List1final)),IFERROR(INDEX(List3final,ROWS(E$1:$E167)-ROWS(List1final)-ROWS(List2final)),IFERROR(INDEX(List4final,ROWS(E$1:$E167)-ROWS(List1final)-ROWS(List2final)-ROWS(List3final)),IFERROR(INDEX(List5final,ROWS(E$1:$E167)-ROWS(List1final)-ROWS(List2final)-ROWS(List3final)-ROWS(List4final)),IFERROR(INDEX(List6final,ROWS(E$1:$E167)-ROWS(List1final)-ROWS(List2final)-ROWS(List3final)-ROWS(List4final)-ROWS(List5final)),""))))))</f>
        <v/>
      </c>
      <c r="F168" s="19" t="e">
        <f t="array" ref="F168">INDEX(Lists1through6,MATCH(0,COUNTIF($F$1:F167,Lists1through6),0))</f>
        <v>#N/A</v>
      </c>
      <c r="G168" s="3" t="str">
        <f t="array" ref="G168">IFERROR(INDEX(Lists1through6repeats,MATCH(0,COUNTIF($G$1:G167,Lists1through6repeats),0)),"")</f>
        <v/>
      </c>
    </row>
    <row r="169" spans="5:7">
      <c r="E169" s="3" t="str">
        <f t="array" ref="E169">IFERROR(INDEX(List1final,ROWS(E$1:$E168)),IFERROR(INDEX(List2final,ROWS(E$1:$E168)-ROWS(List1final)),IFERROR(INDEX(List3final,ROWS(E$1:$E168)-ROWS(List1final)-ROWS(List2final)),IFERROR(INDEX(List4final,ROWS(E$1:$E168)-ROWS(List1final)-ROWS(List2final)-ROWS(List3final)),IFERROR(INDEX(List5final,ROWS(E$1:$E168)-ROWS(List1final)-ROWS(List2final)-ROWS(List3final)-ROWS(List4final)),IFERROR(INDEX(List6final,ROWS(E$1:$E168)-ROWS(List1final)-ROWS(List2final)-ROWS(List3final)-ROWS(List4final)-ROWS(List5final)),""))))))</f>
        <v/>
      </c>
      <c r="F169" s="19" t="e">
        <f t="array" ref="F169">INDEX(Lists1through6,MATCH(0,COUNTIF($F$1:F168,Lists1through6),0))</f>
        <v>#N/A</v>
      </c>
      <c r="G169" s="3" t="str">
        <f t="array" ref="G169">IFERROR(INDEX(Lists1through6repeats,MATCH(0,COUNTIF($G$1:G168,Lists1through6repeats),0)),"")</f>
        <v/>
      </c>
    </row>
    <row r="170" spans="5:7">
      <c r="E170" s="3" t="str">
        <f t="array" ref="E170">IFERROR(INDEX(List1final,ROWS(E$1:$E169)),IFERROR(INDEX(List2final,ROWS(E$1:$E169)-ROWS(List1final)),IFERROR(INDEX(List3final,ROWS(E$1:$E169)-ROWS(List1final)-ROWS(List2final)),IFERROR(INDEX(List4final,ROWS(E$1:$E169)-ROWS(List1final)-ROWS(List2final)-ROWS(List3final)),IFERROR(INDEX(List5final,ROWS(E$1:$E169)-ROWS(List1final)-ROWS(List2final)-ROWS(List3final)-ROWS(List4final)),IFERROR(INDEX(List6final,ROWS(E$1:$E169)-ROWS(List1final)-ROWS(List2final)-ROWS(List3final)-ROWS(List4final)-ROWS(List5final)),""))))))</f>
        <v/>
      </c>
      <c r="F170" s="19" t="e">
        <f t="array" ref="F170">INDEX(Lists1through6,MATCH(0,COUNTIF($F$1:F169,Lists1through6),0))</f>
        <v>#N/A</v>
      </c>
      <c r="G170" s="3" t="str">
        <f t="array" ref="G170">IFERROR(INDEX(Lists1through6repeats,MATCH(0,COUNTIF($G$1:G169,Lists1through6repeats),0)),"")</f>
        <v/>
      </c>
    </row>
    <row r="171" spans="5:7">
      <c r="E171" s="3" t="str">
        <f t="array" ref="E171">IFERROR(INDEX(List1final,ROWS(E$1:$E170)),IFERROR(INDEX(List2final,ROWS(E$1:$E170)-ROWS(List1final)),IFERROR(INDEX(List3final,ROWS(E$1:$E170)-ROWS(List1final)-ROWS(List2final)),IFERROR(INDEX(List4final,ROWS(E$1:$E170)-ROWS(List1final)-ROWS(List2final)-ROWS(List3final)),IFERROR(INDEX(List5final,ROWS(E$1:$E170)-ROWS(List1final)-ROWS(List2final)-ROWS(List3final)-ROWS(List4final)),IFERROR(INDEX(List6final,ROWS(E$1:$E170)-ROWS(List1final)-ROWS(List2final)-ROWS(List3final)-ROWS(List4final)-ROWS(List5final)),""))))))</f>
        <v/>
      </c>
      <c r="F171" s="19" t="e">
        <f t="array" ref="F171">INDEX(Lists1through6,MATCH(0,COUNTIF($F$1:F170,Lists1through6),0))</f>
        <v>#N/A</v>
      </c>
      <c r="G171" s="3" t="str">
        <f t="array" ref="G171">IFERROR(INDEX(Lists1through6repeats,MATCH(0,COUNTIF($G$1:G170,Lists1through6repeats),0)),"")</f>
        <v/>
      </c>
    </row>
    <row r="172" spans="5:7">
      <c r="E172" s="3" t="str">
        <f t="array" ref="E172">IFERROR(INDEX(List1final,ROWS(E$1:$E171)),IFERROR(INDEX(List2final,ROWS(E$1:$E171)-ROWS(List1final)),IFERROR(INDEX(List3final,ROWS(E$1:$E171)-ROWS(List1final)-ROWS(List2final)),IFERROR(INDEX(List4final,ROWS(E$1:$E171)-ROWS(List1final)-ROWS(List2final)-ROWS(List3final)),IFERROR(INDEX(List5final,ROWS(E$1:$E171)-ROWS(List1final)-ROWS(List2final)-ROWS(List3final)-ROWS(List4final)),IFERROR(INDEX(List6final,ROWS(E$1:$E171)-ROWS(List1final)-ROWS(List2final)-ROWS(List3final)-ROWS(List4final)-ROWS(List5final)),""))))))</f>
        <v/>
      </c>
      <c r="F172" s="19" t="e">
        <f t="array" ref="F172">INDEX(Lists1through6,MATCH(0,COUNTIF($F$1:F171,Lists1through6),0))</f>
        <v>#N/A</v>
      </c>
      <c r="G172" s="3" t="str">
        <f t="array" ref="G172">IFERROR(INDEX(Lists1through6repeats,MATCH(0,COUNTIF($G$1:G171,Lists1through6repeats),0)),"")</f>
        <v/>
      </c>
    </row>
    <row r="173" spans="5:7">
      <c r="E173" s="3" t="str">
        <f t="array" ref="E173">IFERROR(INDEX(List1final,ROWS(E$1:$E172)),IFERROR(INDEX(List2final,ROWS(E$1:$E172)-ROWS(List1final)),IFERROR(INDEX(List3final,ROWS(E$1:$E172)-ROWS(List1final)-ROWS(List2final)),IFERROR(INDEX(List4final,ROWS(E$1:$E172)-ROWS(List1final)-ROWS(List2final)-ROWS(List3final)),IFERROR(INDEX(List5final,ROWS(E$1:$E172)-ROWS(List1final)-ROWS(List2final)-ROWS(List3final)-ROWS(List4final)),IFERROR(INDEX(List6final,ROWS(E$1:$E172)-ROWS(List1final)-ROWS(List2final)-ROWS(List3final)-ROWS(List4final)-ROWS(List5final)),""))))))</f>
        <v/>
      </c>
      <c r="F173" s="19" t="e">
        <f t="array" ref="F173">INDEX(Lists1through6,MATCH(0,COUNTIF($F$1:F172,Lists1through6),0))</f>
        <v>#N/A</v>
      </c>
      <c r="G173" s="3" t="str">
        <f t="array" ref="G173">IFERROR(INDEX(Lists1through6repeats,MATCH(0,COUNTIF($G$1:G172,Lists1through6repeats),0)),"")</f>
        <v/>
      </c>
    </row>
    <row r="174" spans="5:7">
      <c r="E174" s="3" t="str">
        <f t="array" ref="E174">IFERROR(INDEX(List1final,ROWS(E$1:$E173)),IFERROR(INDEX(List2final,ROWS(E$1:$E173)-ROWS(List1final)),IFERROR(INDEX(List3final,ROWS(E$1:$E173)-ROWS(List1final)-ROWS(List2final)),IFERROR(INDEX(List4final,ROWS(E$1:$E173)-ROWS(List1final)-ROWS(List2final)-ROWS(List3final)),IFERROR(INDEX(List5final,ROWS(E$1:$E173)-ROWS(List1final)-ROWS(List2final)-ROWS(List3final)-ROWS(List4final)),IFERROR(INDEX(List6final,ROWS(E$1:$E173)-ROWS(List1final)-ROWS(List2final)-ROWS(List3final)-ROWS(List4final)-ROWS(List5final)),""))))))</f>
        <v/>
      </c>
      <c r="F174" s="19" t="e">
        <f t="array" ref="F174">INDEX(Lists1through6,MATCH(0,COUNTIF($F$1:F173,Lists1through6),0))</f>
        <v>#N/A</v>
      </c>
      <c r="G174" s="3" t="str">
        <f t="array" ref="G174">IFERROR(INDEX(Lists1through6repeats,MATCH(0,COUNTIF($G$1:G173,Lists1through6repeats),0)),"")</f>
        <v/>
      </c>
    </row>
    <row r="175" spans="5:7">
      <c r="E175" s="3" t="str">
        <f t="array" ref="E175">IFERROR(INDEX(List1final,ROWS(E$1:$E174)),IFERROR(INDEX(List2final,ROWS(E$1:$E174)-ROWS(List1final)),IFERROR(INDEX(List3final,ROWS(E$1:$E174)-ROWS(List1final)-ROWS(List2final)),IFERROR(INDEX(List4final,ROWS(E$1:$E174)-ROWS(List1final)-ROWS(List2final)-ROWS(List3final)),IFERROR(INDEX(List5final,ROWS(E$1:$E174)-ROWS(List1final)-ROWS(List2final)-ROWS(List3final)-ROWS(List4final)),IFERROR(INDEX(List6final,ROWS(E$1:$E174)-ROWS(List1final)-ROWS(List2final)-ROWS(List3final)-ROWS(List4final)-ROWS(List5final)),""))))))</f>
        <v/>
      </c>
      <c r="F175" s="19" t="e">
        <f t="array" ref="F175">INDEX(Lists1through6,MATCH(0,COUNTIF($F$1:F174,Lists1through6),0))</f>
        <v>#N/A</v>
      </c>
      <c r="G175" s="3" t="str">
        <f t="array" ref="G175">IFERROR(INDEX(Lists1through6repeats,MATCH(0,COUNTIF($G$1:G174,Lists1through6repeats),0)),"")</f>
        <v/>
      </c>
    </row>
    <row r="176" spans="5:7">
      <c r="E176" s="3" t="str">
        <f t="array" ref="E176">IFERROR(INDEX(List1final,ROWS(E$1:$E175)),IFERROR(INDEX(List2final,ROWS(E$1:$E175)-ROWS(List1final)),IFERROR(INDEX(List3final,ROWS(E$1:$E175)-ROWS(List1final)-ROWS(List2final)),IFERROR(INDEX(List4final,ROWS(E$1:$E175)-ROWS(List1final)-ROWS(List2final)-ROWS(List3final)),IFERROR(INDEX(List5final,ROWS(E$1:$E175)-ROWS(List1final)-ROWS(List2final)-ROWS(List3final)-ROWS(List4final)),IFERROR(INDEX(List6final,ROWS(E$1:$E175)-ROWS(List1final)-ROWS(List2final)-ROWS(List3final)-ROWS(List4final)-ROWS(List5final)),""))))))</f>
        <v/>
      </c>
      <c r="F176" s="19" t="e">
        <f t="array" ref="F176">INDEX(Lists1through6,MATCH(0,COUNTIF($F$1:F175,Lists1through6),0))</f>
        <v>#N/A</v>
      </c>
      <c r="G176" s="3" t="str">
        <f t="array" ref="G176">IFERROR(INDEX(Lists1through6repeats,MATCH(0,COUNTIF($G$1:G175,Lists1through6repeats),0)),"")</f>
        <v/>
      </c>
    </row>
    <row r="177" spans="5:7">
      <c r="E177" s="3" t="str">
        <f t="array" ref="E177">IFERROR(INDEX(List1final,ROWS(E$1:$E176)),IFERROR(INDEX(List2final,ROWS(E$1:$E176)-ROWS(List1final)),IFERROR(INDEX(List3final,ROWS(E$1:$E176)-ROWS(List1final)-ROWS(List2final)),IFERROR(INDEX(List4final,ROWS(E$1:$E176)-ROWS(List1final)-ROWS(List2final)-ROWS(List3final)),IFERROR(INDEX(List5final,ROWS(E$1:$E176)-ROWS(List1final)-ROWS(List2final)-ROWS(List3final)-ROWS(List4final)),IFERROR(INDEX(List6final,ROWS(E$1:$E176)-ROWS(List1final)-ROWS(List2final)-ROWS(List3final)-ROWS(List4final)-ROWS(List5final)),""))))))</f>
        <v/>
      </c>
      <c r="F177" s="19" t="e">
        <f t="array" ref="F177">INDEX(Lists1through6,MATCH(0,COUNTIF($F$1:F176,Lists1through6),0))</f>
        <v>#N/A</v>
      </c>
      <c r="G177" s="3" t="str">
        <f t="array" ref="G177">IFERROR(INDEX(Lists1through6repeats,MATCH(0,COUNTIF($G$1:G176,Lists1through6repeats),0)),"")</f>
        <v/>
      </c>
    </row>
    <row r="178" spans="5:7">
      <c r="E178" s="3" t="str">
        <f t="array" ref="E178">IFERROR(INDEX(List1final,ROWS(E$1:$E177)),IFERROR(INDEX(List2final,ROWS(E$1:$E177)-ROWS(List1final)),IFERROR(INDEX(List3final,ROWS(E$1:$E177)-ROWS(List1final)-ROWS(List2final)),IFERROR(INDEX(List4final,ROWS(E$1:$E177)-ROWS(List1final)-ROWS(List2final)-ROWS(List3final)),IFERROR(INDEX(List5final,ROWS(E$1:$E177)-ROWS(List1final)-ROWS(List2final)-ROWS(List3final)-ROWS(List4final)),IFERROR(INDEX(List6final,ROWS(E$1:$E177)-ROWS(List1final)-ROWS(List2final)-ROWS(List3final)-ROWS(List4final)-ROWS(List5final)),""))))))</f>
        <v/>
      </c>
      <c r="F178" s="19" t="e">
        <f t="array" ref="F178">INDEX(Lists1through6,MATCH(0,COUNTIF($F$1:F177,Lists1through6),0))</f>
        <v>#N/A</v>
      </c>
      <c r="G178" s="3" t="str">
        <f t="array" ref="G178">IFERROR(INDEX(Lists1through6repeats,MATCH(0,COUNTIF($G$1:G177,Lists1through6repeats),0)),"")</f>
        <v/>
      </c>
    </row>
    <row r="179" spans="5:7">
      <c r="E179" s="3" t="str">
        <f t="array" ref="E179">IFERROR(INDEX(List1final,ROWS(E$1:$E178)),IFERROR(INDEX(List2final,ROWS(E$1:$E178)-ROWS(List1final)),IFERROR(INDEX(List3final,ROWS(E$1:$E178)-ROWS(List1final)-ROWS(List2final)),IFERROR(INDEX(List4final,ROWS(E$1:$E178)-ROWS(List1final)-ROWS(List2final)-ROWS(List3final)),IFERROR(INDEX(List5final,ROWS(E$1:$E178)-ROWS(List1final)-ROWS(List2final)-ROWS(List3final)-ROWS(List4final)),IFERROR(INDEX(List6final,ROWS(E$1:$E178)-ROWS(List1final)-ROWS(List2final)-ROWS(List3final)-ROWS(List4final)-ROWS(List5final)),""))))))</f>
        <v/>
      </c>
      <c r="F179" s="19" t="e">
        <f t="array" ref="F179">INDEX(Lists1through6,MATCH(0,COUNTIF($F$1:F178,Lists1through6),0))</f>
        <v>#N/A</v>
      </c>
      <c r="G179" s="3" t="str">
        <f t="array" ref="G179">IFERROR(INDEX(Lists1through6repeats,MATCH(0,COUNTIF($G$1:G178,Lists1through6repeats),0)),"")</f>
        <v/>
      </c>
    </row>
    <row r="180" spans="5:7">
      <c r="E180" s="3" t="str">
        <f t="array" ref="E180">IFERROR(INDEX(List1final,ROWS(E$1:$E179)),IFERROR(INDEX(List2final,ROWS(E$1:$E179)-ROWS(List1final)),IFERROR(INDEX(List3final,ROWS(E$1:$E179)-ROWS(List1final)-ROWS(List2final)),IFERROR(INDEX(List4final,ROWS(E$1:$E179)-ROWS(List1final)-ROWS(List2final)-ROWS(List3final)),IFERROR(INDEX(List5final,ROWS(E$1:$E179)-ROWS(List1final)-ROWS(List2final)-ROWS(List3final)-ROWS(List4final)),IFERROR(INDEX(List6final,ROWS(E$1:$E179)-ROWS(List1final)-ROWS(List2final)-ROWS(List3final)-ROWS(List4final)-ROWS(List5final)),""))))))</f>
        <v/>
      </c>
      <c r="F180" s="19" t="e">
        <f t="array" ref="F180">INDEX(Lists1through6,MATCH(0,COUNTIF($F$1:F179,Lists1through6),0))</f>
        <v>#N/A</v>
      </c>
      <c r="G180" s="3" t="str">
        <f t="array" ref="G180">IFERROR(INDEX(Lists1through6repeats,MATCH(0,COUNTIF($G$1:G179,Lists1through6repeats),0)),"")</f>
        <v/>
      </c>
    </row>
    <row r="181" spans="5:7">
      <c r="E181" s="3" t="str">
        <f t="array" ref="E181">IFERROR(INDEX(List1final,ROWS(E$1:$E180)),IFERROR(INDEX(List2final,ROWS(E$1:$E180)-ROWS(List1final)),IFERROR(INDEX(List3final,ROWS(E$1:$E180)-ROWS(List1final)-ROWS(List2final)),IFERROR(INDEX(List4final,ROWS(E$1:$E180)-ROWS(List1final)-ROWS(List2final)-ROWS(List3final)),IFERROR(INDEX(List5final,ROWS(E$1:$E180)-ROWS(List1final)-ROWS(List2final)-ROWS(List3final)-ROWS(List4final)),IFERROR(INDEX(List6final,ROWS(E$1:$E180)-ROWS(List1final)-ROWS(List2final)-ROWS(List3final)-ROWS(List4final)-ROWS(List5final)),""))))))</f>
        <v/>
      </c>
      <c r="F181" s="19" t="e">
        <f t="array" ref="F181">INDEX(Lists1through6,MATCH(0,COUNTIF($F$1:F180,Lists1through6),0))</f>
        <v>#N/A</v>
      </c>
      <c r="G181" s="3" t="str">
        <f t="array" ref="G181">IFERROR(INDEX(Lists1through6repeats,MATCH(0,COUNTIF($G$1:G180,Lists1through6repeats),0)),"")</f>
        <v/>
      </c>
    </row>
    <row r="182" spans="5:7">
      <c r="E182" s="3" t="str">
        <f t="array" ref="E182">IFERROR(INDEX(List1final,ROWS(E$1:$E181)),IFERROR(INDEX(List2final,ROWS(E$1:$E181)-ROWS(List1final)),IFERROR(INDEX(List3final,ROWS(E$1:$E181)-ROWS(List1final)-ROWS(List2final)),IFERROR(INDEX(List4final,ROWS(E$1:$E181)-ROWS(List1final)-ROWS(List2final)-ROWS(List3final)),IFERROR(INDEX(List5final,ROWS(E$1:$E181)-ROWS(List1final)-ROWS(List2final)-ROWS(List3final)-ROWS(List4final)),IFERROR(INDEX(List6final,ROWS(E$1:$E181)-ROWS(List1final)-ROWS(List2final)-ROWS(List3final)-ROWS(List4final)-ROWS(List5final)),""))))))</f>
        <v/>
      </c>
      <c r="F182" s="19" t="e">
        <f t="array" ref="F182">INDEX(Lists1through6,MATCH(0,COUNTIF($F$1:F181,Lists1through6),0))</f>
        <v>#N/A</v>
      </c>
      <c r="G182" s="3" t="str">
        <f t="array" ref="G182">IFERROR(INDEX(Lists1through6repeats,MATCH(0,COUNTIF($G$1:G181,Lists1through6repeats),0)),"")</f>
        <v/>
      </c>
    </row>
    <row r="183" spans="5:7">
      <c r="E183" s="3" t="str">
        <f t="array" ref="E183">IFERROR(INDEX(List1final,ROWS(E$1:$E182)),IFERROR(INDEX(List2final,ROWS(E$1:$E182)-ROWS(List1final)),IFERROR(INDEX(List3final,ROWS(E$1:$E182)-ROWS(List1final)-ROWS(List2final)),IFERROR(INDEX(List4final,ROWS(E$1:$E182)-ROWS(List1final)-ROWS(List2final)-ROWS(List3final)),IFERROR(INDEX(List5final,ROWS(E$1:$E182)-ROWS(List1final)-ROWS(List2final)-ROWS(List3final)-ROWS(List4final)),IFERROR(INDEX(List6final,ROWS(E$1:$E182)-ROWS(List1final)-ROWS(List2final)-ROWS(List3final)-ROWS(List4final)-ROWS(List5final)),""))))))</f>
        <v/>
      </c>
      <c r="F183" s="19" t="e">
        <f t="array" ref="F183">INDEX(Lists1through6,MATCH(0,COUNTIF($F$1:F182,Lists1through6),0))</f>
        <v>#N/A</v>
      </c>
      <c r="G183" s="3" t="str">
        <f t="array" ref="G183">IFERROR(INDEX(Lists1through6repeats,MATCH(0,COUNTIF($G$1:G182,Lists1through6repeats),0)),"")</f>
        <v/>
      </c>
    </row>
    <row r="1048576" spans="5:5">
      <c r="E1048576" s="2" t="str">
        <f t="array" ref="E1048576">IFERROR(INDEX(List1final,ROWS(E$1:$E1048575)),IFERROR(INDEX(List2final,ROWS(E$1:$E1048575)-ROWS(List1final)),IFERROR(INDEX(List3final,ROWS(E$1:$E1048575)-ROWS(List1final)-ROWS(List2final)),IFERROR(INDEX(List4final,ROWS(E$1:$E1048575)-ROWS(List1final)-ROWS(List2final)-ROWS(List3final)),IFERROR(INDEX(List5final,ROWS(E$1:$E1048575)-ROWS(List1final)-ROWS(List2final)-ROWS(List3final)-ROWS(List4final)),IFERROR(INDEX(List6final,ROWS(E$1:$E1048575)-ROWS(List1final)-ROWS(List2final)-ROWS(List3final)-ROWS(List4final)-ROWS(List5final)),""))))))</f>
        <v/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zoomScaleNormal="100" workbookViewId="0">
      <selection activeCell="A18" sqref="A18"/>
    </sheetView>
  </sheetViews>
  <sheetFormatPr defaultRowHeight="15"/>
  <cols>
    <col min="1" max="1" width="49.7109375" style="2" customWidth="1"/>
    <col min="2" max="2" width="11.140625" style="1" customWidth="1"/>
    <col min="3" max="3" width="45.85546875" style="2" customWidth="1"/>
    <col min="4" max="4" width="9.140625" style="2" customWidth="1"/>
    <col min="5" max="5" width="40.5703125" style="2" hidden="1" customWidth="1"/>
    <col min="6" max="6" width="42.42578125" style="2" hidden="1" customWidth="1"/>
    <col min="7" max="7" width="51.140625" style="2" customWidth="1"/>
    <col min="8" max="9" width="30.140625" style="2" hidden="1" customWidth="1"/>
    <col min="10" max="14" width="25.7109375" style="2" hidden="1" customWidth="1"/>
    <col min="15" max="15" width="29.7109375" style="2" hidden="1" customWidth="1"/>
    <col min="16" max="17" width="25.7109375" style="2" hidden="1" customWidth="1"/>
    <col min="18" max="18" width="9.140625" style="2" customWidth="1"/>
    <col min="19" max="16384" width="9.140625" style="2"/>
  </cols>
  <sheetData>
    <row r="1" spans="1:17" ht="15.75">
      <c r="E1" s="22" t="s">
        <v>262</v>
      </c>
      <c r="F1" s="22" t="s">
        <v>265</v>
      </c>
      <c r="G1" s="23" t="s">
        <v>266</v>
      </c>
    </row>
    <row r="2" spans="1:17">
      <c r="A2" s="24"/>
      <c r="B2" s="24"/>
      <c r="C2" s="25"/>
      <c r="D2" s="25"/>
      <c r="E2" s="3" t="str">
        <f t="array" ref="E2">IFERROR(INDEX(List1.1,ROWS(E$1:$E1)),IFERROR(INDEX(List1.2, ROWS(E$1:$E1)-ROWS(List1.1)),IFERROR(INDEX(List1.3,ROWS(E$1:$E1)-ROWS(List1.1)-ROWS(List1.2)),IFERROR(INDEX(List1.4,ROWS(E$1:$E1)-ROWS(List1.1)-ROWS(List1.2)-ROWS(List1.3)),IFERROR(INDEX(List1.5,ROWS(E$1:$E1)-ROWS(List1.1)-ROWS(List1.2)-ROWS(List1.3)-ROWS(List1.4)),"")))))</f>
        <v>Cooking utensils</v>
      </c>
      <c r="F2" s="3" t="str">
        <f t="array" ref="F2">INDEX(List1nd,MATCH(0,COUNTIF($F$1:F1,List1nd),0))</f>
        <v>Cooking utensils</v>
      </c>
      <c r="G2" s="2" t="str">
        <f t="array" ref="G2">IFERROR(INDEX(List1repeat,MATCH(0,COUNTIF($G$1:G1,List1repeat),0)),"")</f>
        <v>Cooking utensils</v>
      </c>
    </row>
    <row r="3" spans="1:17" ht="15.75" thickBot="1">
      <c r="E3" s="3" t="str">
        <f t="array" ref="E3">IFERROR(INDEX(List1.1,ROWS(E$1:$E2)),IFERROR(INDEX(List1.2, ROWS(E$1:$E2)-ROWS(List1.1)),IFERROR(INDEX(List1.3,ROWS(E$1:$E2)-ROWS(List1.1)-ROWS(List1.2)),IFERROR(INDEX(List1.4,ROWS(E$1:$E2)-ROWS(List1.1)-ROWS(List1.2)-ROWS(List1.3)),IFERROR(INDEX(List1.5,ROWS(E$1:$E2)-ROWS(List1.1)-ROWS(List1.2)-ROWS(List1.3)-ROWS(List1.4)),"")))))</f>
        <v>Cooking magazines</v>
      </c>
      <c r="F3" s="3" t="str">
        <f t="array" ref="F3">INDEX(List1nd,MATCH(0,COUNTIF($F$1:F2,List1nd),0))</f>
        <v>Cooking magazines</v>
      </c>
      <c r="G3" s="2" t="str">
        <f t="array" ref="G3">IFERROR(INDEX(List1repeat,MATCH(0,COUNTIF($G$1:G2,List1repeat),0)),"")</f>
        <v>Cooking magazines</v>
      </c>
      <c r="H3" s="17" t="s">
        <v>78</v>
      </c>
      <c r="I3" s="17" t="s">
        <v>79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2</v>
      </c>
      <c r="O3" s="17" t="s">
        <v>80</v>
      </c>
      <c r="P3" s="17" t="s">
        <v>4</v>
      </c>
      <c r="Q3" s="17" t="s">
        <v>3</v>
      </c>
    </row>
    <row r="4" spans="1:17" ht="15.75">
      <c r="A4" s="12" t="s">
        <v>0</v>
      </c>
      <c r="B4" s="96" t="s">
        <v>67</v>
      </c>
      <c r="C4" s="26" t="str">
        <f>IF('Needs Assessment'!G21='Needs Assessment'!F21,H4:H10,IF('Needs Assessment'!G21='Needs Assessment'!F22,I4:I10,IF('Needs Assessment'!G21='Needs Assessment'!F23,J4:J10,IF('Needs Assessment'!G21='Needs Assessment'!F24,K4:K10,IF('Needs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>Cooking utensils</v>
      </c>
      <c r="D4" s="27"/>
      <c r="E4" s="3" t="str">
        <f t="array" ref="E4">IFERROR(INDEX(List1.1,ROWS(E$1:$E3)),IFERROR(INDEX(List1.2, ROWS(E$1:$E3)-ROWS(List1.1)),IFERROR(INDEX(List1.3,ROWS(E$1:$E3)-ROWS(List1.1)-ROWS(List1.2)),IFERROR(INDEX(List1.4,ROWS(E$1:$E3)-ROWS(List1.1)-ROWS(List1.2)-ROWS(List1.3)),IFERROR(INDEX(List1.5,ROWS(E$1:$E3)-ROWS(List1.1)-ROWS(List1.2)-ROWS(List1.3)-ROWS(List1.4)),"")))))</f>
        <v>Pictures of kitchens</v>
      </c>
      <c r="F4" s="3" t="str">
        <f t="array" ref="F4">INDEX(List1nd,MATCH(0,COUNTIF($F$1:F3,List1nd),0))</f>
        <v>Pictures of kitchens</v>
      </c>
      <c r="G4" s="2" t="str">
        <f t="array" ref="G4">IFERROR(INDEX(List1repeat,MATCH(0,COUNTIF($G$1:G3,List1repeat),0)),"")</f>
        <v>Pictures of kitchens</v>
      </c>
      <c r="H4" s="3" t="s">
        <v>74</v>
      </c>
      <c r="I4" s="3" t="s">
        <v>91</v>
      </c>
      <c r="J4" s="3" t="s">
        <v>81</v>
      </c>
      <c r="K4" s="3" t="s">
        <v>82</v>
      </c>
      <c r="L4" s="3" t="s">
        <v>83</v>
      </c>
      <c r="M4" s="3" t="s">
        <v>101</v>
      </c>
      <c r="N4" s="3" t="s">
        <v>105</v>
      </c>
      <c r="O4" s="3" t="s">
        <v>111</v>
      </c>
      <c r="P4" s="3" t="s">
        <v>116</v>
      </c>
      <c r="Q4" s="3" t="s">
        <v>117</v>
      </c>
    </row>
    <row r="5" spans="1:17">
      <c r="B5" s="97"/>
      <c r="C5" s="28" t="str">
        <f>IF('Needs Assessment'!G21='Needs Assessment'!F21,H4:H10,IF('Needs Assessment'!G21='Needs Assessment'!F22,I4:I10,IF('Needs Assessment'!G21='Needs Assessment'!F23,J4:J10,IF('Needs Assessment'!G21='Needs Assessment'!F24,K5:K10,IF('Needs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>Cooking magazines</v>
      </c>
      <c r="D5" s="27"/>
      <c r="E5" s="3" t="str">
        <f t="array" ref="E5">IFERROR(INDEX(List1.1,ROWS(E$1:$E4)),IFERROR(INDEX(List1.2, ROWS(E$1:$E4)-ROWS(List1.1)),IFERROR(INDEX(List1.3,ROWS(E$1:$E4)-ROWS(List1.1)-ROWS(List1.2)),IFERROR(INDEX(List1.4,ROWS(E$1:$E4)-ROWS(List1.1)-ROWS(List1.2)-ROWS(List1.3)),IFERROR(INDEX(List1.5,ROWS(E$1:$E4)-ROWS(List1.1)-ROWS(List1.2)-ROWS(List1.3)-ROWS(List1.4)),"")))))</f>
        <v>What the World Eats</v>
      </c>
      <c r="F5" s="3" t="str">
        <f t="array" ref="F5">INDEX(List1nd,MATCH(0,COUNTIF($F$1:F4,List1nd),0))</f>
        <v>What the World Eats</v>
      </c>
      <c r="G5" s="2" t="str">
        <f t="array" ref="G5">IFERROR(INDEX(List1repeat,MATCH(0,COUNTIF($G$1:G4,List1repeat),0)),"")</f>
        <v>What the World Eats</v>
      </c>
      <c r="H5" s="3" t="s">
        <v>87</v>
      </c>
      <c r="I5" s="3" t="s">
        <v>92</v>
      </c>
      <c r="J5" s="3" t="s">
        <v>85</v>
      </c>
      <c r="K5" s="3" t="s">
        <v>93</v>
      </c>
      <c r="L5" s="3" t="s">
        <v>98</v>
      </c>
      <c r="M5" s="3" t="s">
        <v>102</v>
      </c>
      <c r="N5" s="3" t="s">
        <v>106</v>
      </c>
      <c r="O5" s="3" t="s">
        <v>112</v>
      </c>
      <c r="P5" s="3" t="s">
        <v>121</v>
      </c>
      <c r="Q5" s="3" t="s">
        <v>118</v>
      </c>
    </row>
    <row r="6" spans="1:17">
      <c r="B6" s="97"/>
      <c r="C6" s="28" t="str">
        <f>IF('Needs Assessment'!G21='Needs Assessment'!F21,H4:H10,IF('Needs Assessment'!G21='Needs Assessment'!F22,I4:I10,IF('Needs Assessment'!G21='Needs Assessment'!F23,J4:J10,IF('Needs Assessment'!G21='Needs Assessment'!F24,K5:K10,IF('Needs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>Pictures of kitchens</v>
      </c>
      <c r="D6" s="27"/>
      <c r="E6" s="3" t="str">
        <f t="array" ref="E6">IFERROR(INDEX(List1.1,ROWS(E$1:$E5)),IFERROR(INDEX(List1.2, ROWS(E$1:$E5)-ROWS(List1.1)),IFERROR(INDEX(List1.3,ROWS(E$1:$E5)-ROWS(List1.1)-ROWS(List1.2)),IFERROR(INDEX(List1.4,ROWS(E$1:$E5)-ROWS(List1.1)-ROWS(List1.2)-ROWS(List1.3)),IFERROR(INDEX(List1.5,ROWS(E$1:$E5)-ROWS(List1.1)-ROWS(List1.2)-ROWS(List1.3)-ROWS(List1.4)),"")))))</f>
        <v>MyPlate poster</v>
      </c>
      <c r="F6" s="3" t="str">
        <f t="array" ref="F6">INDEX(List1nd,MATCH(0,COUNTIF($F$1:F5,List1nd),0))</f>
        <v>MyPlate poster</v>
      </c>
      <c r="G6" s="2" t="str">
        <f t="array" ref="G6">IFERROR(INDEX(List1repeat,MATCH(0,COUNTIF($G$1:G5,List1repeat),0)),"")</f>
        <v>MyPlate poster</v>
      </c>
      <c r="H6" s="3" t="s">
        <v>88</v>
      </c>
      <c r="I6" s="3" t="s">
        <v>75</v>
      </c>
      <c r="J6" s="3" t="s">
        <v>75</v>
      </c>
      <c r="K6" s="3" t="s">
        <v>94</v>
      </c>
      <c r="L6" s="3" t="s">
        <v>99</v>
      </c>
      <c r="M6" s="3" t="s">
        <v>103</v>
      </c>
      <c r="N6" s="3" t="s">
        <v>107</v>
      </c>
      <c r="O6" s="3" t="s">
        <v>113</v>
      </c>
      <c r="P6" s="3" t="s">
        <v>122</v>
      </c>
      <c r="Q6" s="3" t="s">
        <v>119</v>
      </c>
    </row>
    <row r="7" spans="1:17">
      <c r="B7" s="97"/>
      <c r="C7" s="28" t="str">
        <f>IF('Needs Assessment'!G21='Needs Assessment'!F21,H4:H10,IF('Needs Assessment'!G21='Needs Assessment'!F22,I4:I10,IF('Needs Assessment'!G21='Needs Assessment'!F23,J4:J10,IF('Needs Assessment'!G21='Needs Assessment'!F24,K5:K10,IF('Needs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>What the World Eats</v>
      </c>
      <c r="D7" s="27"/>
      <c r="E7" s="3" t="str">
        <f t="array" ref="E7">IFERROR(INDEX(List1.1,ROWS(E$1:$E6)),IFERROR(INDEX(List1.2, ROWS(E$1:$E6)-ROWS(List1.1)),IFERROR(INDEX(List1.3,ROWS(E$1:$E6)-ROWS(List1.1)-ROWS(List1.2)),IFERROR(INDEX(List1.4,ROWS(E$1:$E6)-ROWS(List1.1)-ROWS(List1.2)-ROWS(List1.3)),IFERROR(INDEX(List1.5,ROWS(E$1:$E6)-ROWS(List1.1)-ROWS(List1.2)-ROWS(List1.3)-ROWS(List1.4)),"")))))</f>
        <v>DR: foodnetwork.com</v>
      </c>
      <c r="F7" s="3" t="str">
        <f t="array" ref="F7">INDEX(List1nd,MATCH(0,COUNTIF($F$1:F6,List1nd),0))</f>
        <v>DR: foodnetwork.com</v>
      </c>
      <c r="G7" s="2" t="str">
        <f t="array" ref="G7">IFERROR(INDEX(List1repeat,MATCH(0,COUNTIF($G$1:G6,List1repeat),0)),"")</f>
        <v>DR: foodnetwork.com</v>
      </c>
      <c r="H7" s="3" t="s">
        <v>89</v>
      </c>
      <c r="I7" s="3" t="s">
        <v>76</v>
      </c>
      <c r="J7" s="3" t="s">
        <v>76</v>
      </c>
      <c r="K7" s="3" t="s">
        <v>95</v>
      </c>
      <c r="L7" s="3" t="s">
        <v>129</v>
      </c>
      <c r="M7" s="3" t="s">
        <v>129</v>
      </c>
      <c r="N7" s="29" t="s">
        <v>108</v>
      </c>
      <c r="O7" s="3" t="s">
        <v>114</v>
      </c>
      <c r="P7" s="3" t="s">
        <v>123</v>
      </c>
      <c r="Q7" s="3" t="s">
        <v>120</v>
      </c>
    </row>
    <row r="8" spans="1:17">
      <c r="B8" s="97"/>
      <c r="C8" s="28" t="str">
        <f>IF('Needs Assessment'!G21='Needs Assessment'!F21,H4:H10,IF('Needs Assessment'!G21='Needs Assessment'!F22,I4:I10,IF('Needs Assessment'!G21='Needs Assessment'!F23,J4:J10,IF('Needs Assessment'!G21='Needs Assessment'!F24,K5:K10,IF('Needs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>MyPlate poster</v>
      </c>
      <c r="D8" s="27"/>
      <c r="E8" s="3" t="str">
        <f t="array" ref="E8">IFERROR(INDEX(List1.1,ROWS(E$1:$E7)),IFERROR(INDEX(List1.2, ROWS(E$1:$E7)-ROWS(List1.1)),IFERROR(INDEX(List1.3,ROWS(E$1:$E7)-ROWS(List1.1)-ROWS(List1.2)),IFERROR(INDEX(List1.4,ROWS(E$1:$E7)-ROWS(List1.1)-ROWS(List1.2)-ROWS(List1.3)),IFERROR(INDEX(List1.5,ROWS(E$1:$E7)-ROWS(List1.1)-ROWS(List1.2)-ROWS(List1.3)-ROWS(List1.4)),"")))))</f>
        <v xml:space="preserve"> </v>
      </c>
      <c r="F8" s="3" t="str">
        <f t="array" ref="F8">INDEX(List1nd,MATCH(0,COUNTIF($F$1:F7,List1nd),0))</f>
        <v xml:space="preserve"> </v>
      </c>
      <c r="G8" s="2" t="str">
        <f t="array" ref="G8">IFERROR(INDEX(List1repeat,MATCH(0,COUNTIF($G$1:G7,List1repeat),0)),"")</f>
        <v xml:space="preserve"> </v>
      </c>
      <c r="H8" s="3" t="s">
        <v>90</v>
      </c>
      <c r="I8" s="3" t="s">
        <v>77</v>
      </c>
      <c r="J8" s="3" t="s">
        <v>129</v>
      </c>
      <c r="K8" s="3" t="s">
        <v>129</v>
      </c>
      <c r="L8" s="3" t="s">
        <v>129</v>
      </c>
      <c r="M8" s="3" t="s">
        <v>129</v>
      </c>
      <c r="N8" s="3" t="s">
        <v>109</v>
      </c>
      <c r="O8" s="3" t="s">
        <v>115</v>
      </c>
      <c r="P8" s="3" t="s">
        <v>129</v>
      </c>
      <c r="Q8" s="3" t="s">
        <v>129</v>
      </c>
    </row>
    <row r="9" spans="1:17">
      <c r="B9" s="97"/>
      <c r="C9" s="28" t="str">
        <f>IF('Needs Assessment'!G21='Needs Assessment'!F21,H4:H10,IF('Needs Assessment'!G21='Needs Assessment'!F22,I4:I10,IF('Needs Assessment'!G21='Needs Assessment'!F23,J4:J10,IF('Needs Assessment'!G21='Needs Assessment'!F24,K5:K10,IF('Needs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>DR: foodnetwork.com</v>
      </c>
      <c r="D9" s="27"/>
      <c r="E9" s="3" t="str">
        <f t="array" ref="E9">IFERROR(INDEX(List1.1,ROWS(E$1:$E8)),IFERROR(INDEX(List1.2, ROWS(E$1:$E8)-ROWS(List1.1)),IFERROR(INDEX(List1.3,ROWS(E$1:$E8)-ROWS(List1.1)-ROWS(List1.2)),IFERROR(INDEX(List1.4,ROWS(E$1:$E8)-ROWS(List1.1)-ROWS(List1.2)-ROWS(List1.3)),IFERROR(INDEX(List1.5,ROWS(E$1:$E8)-ROWS(List1.1)-ROWS(List1.2)-ROWS(List1.3)-ROWS(List1.4)),"")))))</f>
        <v>Cooking utensils</v>
      </c>
      <c r="F9" s="3" t="str">
        <f t="array" ref="F9">INDEX(List1nd,MATCH(0,COUNTIF($F$1:F8,List1nd),0))</f>
        <v>Pictures of popular TV shows</v>
      </c>
      <c r="G9" s="2" t="str">
        <f t="array" ref="G9">IFERROR(INDEX(List1repeat,MATCH(0,COUNTIF($G$1:G8,List1repeat),0)),"")</f>
        <v>Pictures of popular TV shows</v>
      </c>
      <c r="H9" s="3" t="s">
        <v>129</v>
      </c>
      <c r="I9" s="3" t="s">
        <v>84</v>
      </c>
      <c r="J9" s="3" t="s">
        <v>86</v>
      </c>
      <c r="K9" s="3" t="s">
        <v>96</v>
      </c>
      <c r="L9" s="3" t="s">
        <v>100</v>
      </c>
      <c r="M9" s="3" t="s">
        <v>104</v>
      </c>
      <c r="N9" s="3" t="s">
        <v>110</v>
      </c>
      <c r="O9" s="3" t="s">
        <v>293</v>
      </c>
      <c r="P9" s="3" t="s">
        <v>129</v>
      </c>
      <c r="Q9" s="3" t="s">
        <v>129</v>
      </c>
    </row>
    <row r="10" spans="1:17" ht="15.75" thickBot="1">
      <c r="B10" s="98"/>
      <c r="C10" s="30" t="str">
        <f>IF('Needs Assessment'!G21='Needs Assessment'!F21,H4:H10,IF('Needs Assessment'!G21='Needs Assessment'!F22,I4:I10,IF('Needs Assessment'!G21='Needs Assessment'!F23,J4:J10,IF('Needs Assessment'!G21='Needs Assessment'!F24,K5:K10,IF('Needs Assessment'!G21='Needs Assessment'!F25,L4:L10,IF('Needs Assessment'!G21='Needs Assessment'!F26,M4:M10,IF('Needs Assessment'!G21='Needs Assessment'!F27,N4:N10,IF('Needs Assessment'!G21='Needs Assessment'!F28,O4:O10,IF('Needs Assessment'!G21='Needs Assessment'!F29,P4:P10,IF('Needs Assessment'!G21='Needs Assessment'!F30,Q4:Q10))))))))))</f>
        <v xml:space="preserve"> </v>
      </c>
      <c r="D10" s="27"/>
      <c r="E10" s="3" t="str">
        <f t="array" ref="E10">IFERROR(INDEX(List1.1,ROWS(E$1:$E9)),IFERROR(INDEX(List1.2, ROWS(E$1:$E9)-ROWS(List1.1)),IFERROR(INDEX(List1.3,ROWS(E$1:$E9)-ROWS(List1.1)-ROWS(List1.2)),IFERROR(INDEX(List1.4,ROWS(E$1:$E9)-ROWS(List1.1)-ROWS(List1.2)-ROWS(List1.3)),IFERROR(INDEX(List1.5,ROWS(E$1:$E9)-ROWS(List1.1)-ROWS(List1.2)-ROWS(List1.3)-ROWS(List1.4)),"")))))</f>
        <v>Cooking magazines</v>
      </c>
      <c r="F10" s="3" t="str">
        <f t="array" ref="F10">INDEX(List1nd,MATCH(0,COUNTIF($F$1:F9,List1nd),0))</f>
        <v>TV Guide</v>
      </c>
      <c r="G10" s="2" t="str">
        <f t="array" ref="G10">IFERROR(INDEX(List1repeat,MATCH(0,COUNTIF($G$1:G9,List1repeat),0)),"")</f>
        <v>TV Guide</v>
      </c>
      <c r="H10" s="3" t="s">
        <v>129</v>
      </c>
      <c r="I10" s="3" t="s">
        <v>129</v>
      </c>
      <c r="J10" s="3" t="s">
        <v>129</v>
      </c>
      <c r="K10" s="3" t="s">
        <v>97</v>
      </c>
      <c r="L10" s="3" t="s">
        <v>129</v>
      </c>
      <c r="M10" s="3" t="s">
        <v>129</v>
      </c>
      <c r="N10" s="3" t="s">
        <v>129</v>
      </c>
      <c r="O10" s="3" t="s">
        <v>294</v>
      </c>
      <c r="P10" s="3" t="s">
        <v>129</v>
      </c>
      <c r="Q10" s="3" t="s">
        <v>129</v>
      </c>
    </row>
    <row r="11" spans="1:17">
      <c r="B11" s="31"/>
      <c r="C11" s="32"/>
      <c r="D11" s="32"/>
      <c r="E11" s="3" t="str">
        <f t="array" ref="E11">IFERROR(INDEX(List1.1,ROWS(E$1:$E10)),IFERROR(INDEX(List1.2, ROWS(E$1:$E10)-ROWS(List1.1)),IFERROR(INDEX(List1.3,ROWS(E$1:$E10)-ROWS(List1.1)-ROWS(List1.2)),IFERROR(INDEX(List1.4,ROWS(E$1:$E10)-ROWS(List1.1)-ROWS(List1.2)-ROWS(List1.3)),IFERROR(INDEX(List1.5,ROWS(E$1:$E10)-ROWS(List1.1)-ROWS(List1.2)-ROWS(List1.3)-ROWS(List1.4)),"")))))</f>
        <v>Pictures of kitchens</v>
      </c>
      <c r="F11" s="3" t="str">
        <f t="array" ref="F11">INDEX(List1nd,MATCH(0,COUNTIF($F$1:F10,List1nd),0))</f>
        <v>TV remote</v>
      </c>
      <c r="G11" s="2" t="str">
        <f t="array" ref="G11">IFERROR(INDEX(List1repeat,MATCH(0,COUNTIF($G$1:G10,List1repeat),0)),"")</f>
        <v>TV remote</v>
      </c>
    </row>
    <row r="12" spans="1:17" ht="15.75" thickBot="1">
      <c r="E12" s="3" t="str">
        <f t="array" ref="E12">IFERROR(INDEX(List1.1,ROWS(E$1:$E11)),IFERROR(INDEX(List1.2, ROWS(E$1:$E11)-ROWS(List1.1)),IFERROR(INDEX(List1.3,ROWS(E$1:$E11)-ROWS(List1.1)-ROWS(List1.2)),IFERROR(INDEX(List1.4,ROWS(E$1:$E11)-ROWS(List1.1)-ROWS(List1.2)-ROWS(List1.3)),IFERROR(INDEX(List1.5,ROWS(E$1:$E11)-ROWS(List1.1)-ROWS(List1.2)-ROWS(List1.3)-ROWS(List1.4)),"")))))</f>
        <v>What the World Eats</v>
      </c>
      <c r="F12" s="3">
        <f t="array" ref="F12">INDEX(List1nd,MATCH(0,COUNTIF($F$1:F11,List1nd),0))</f>
        <v>0</v>
      </c>
      <c r="G12" s="2">
        <f t="array" ref="G12">IFERROR(INDEX(List1repeat,MATCH(0,COUNTIF($G$1:G11,List1repeat),0)),"")</f>
        <v>0</v>
      </c>
      <c r="H12" s="27"/>
      <c r="I12" s="27"/>
    </row>
    <row r="13" spans="1:17">
      <c r="B13" s="96" t="s">
        <v>68</v>
      </c>
      <c r="C13" s="26" t="str">
        <f t="array" ref="C13:C19">IF('Needs Assessment'!H21='Needs Assessment'!F21,H4:H10,IF('Needs Assessment'!H21='Needs Assessment'!F22,I4:I10,IF('Needs Assessment'!H21='Needs Assessment'!F23,J4:J10,IF('Needs Assessment'!H21='Needs Assessment'!F24,K4:K10,IF('Needs Assessment'!H21='Needs Assessment'!F25,L4:L10,IF('Needs Assessment'!H21='Needs Assessment'!F26,M4:M10,IF('Needs Assessment'!H21='Needs Assessment'!F27,N4:N10,IF('Needs Assessment'!H21='Needs Assessment'!F28,O4:O10,IF('Needs Assessment'!H21='Needs Assessment'!F29,P4:P10,IF('Needs Assessment'!H21='Needs Assessment'!F30,Q4:Q10))))))))))</f>
        <v>Cooking utensils</v>
      </c>
      <c r="D13" s="27"/>
      <c r="E13" s="3" t="str">
        <f t="array" ref="E13">IFERROR(INDEX(List1.1,ROWS(E$1:$E12)),IFERROR(INDEX(List1.2, ROWS(E$1:$E12)-ROWS(List1.1)),IFERROR(INDEX(List1.3,ROWS(E$1:$E12)-ROWS(List1.1)-ROWS(List1.2)),IFERROR(INDEX(List1.4,ROWS(E$1:$E12)-ROWS(List1.1)-ROWS(List1.2)-ROWS(List1.3)),IFERROR(INDEX(List1.5,ROWS(E$1:$E12)-ROWS(List1.1)-ROWS(List1.2)-ROWS(List1.3)-ROWS(List1.4)),"")))))</f>
        <v>MyPlate poster</v>
      </c>
      <c r="F13" s="3" t="str">
        <f t="array" ref="F13">INDEX(List1nd,MATCH(0,COUNTIF($F$1:F12,List1nd),0))</f>
        <v>List of local book stores</v>
      </c>
      <c r="G13" s="2" t="str">
        <f t="array" ref="G13">IFERROR(INDEX(List1repeat,MATCH(0,COUNTIF($G$1:G12,List1repeat),0)),"")</f>
        <v>List of local book stores</v>
      </c>
      <c r="H13" s="33"/>
      <c r="I13" s="27"/>
    </row>
    <row r="14" spans="1:17">
      <c r="B14" s="97"/>
      <c r="C14" s="34" t="str">
        <v>Cooking magazines</v>
      </c>
      <c r="D14" s="33"/>
      <c r="E14" s="3" t="str">
        <f t="array" ref="E14">IFERROR(INDEX(List1.1,ROWS(E$1:$E13)),IFERROR(INDEX(List1.2, ROWS(E$1:$E13)-ROWS(List1.1)),IFERROR(INDEX(List1.3,ROWS(E$1:$E13)-ROWS(List1.1)-ROWS(List1.2)),IFERROR(INDEX(List1.4,ROWS(E$1:$E13)-ROWS(List1.1)-ROWS(List1.2)-ROWS(List1.3)),IFERROR(INDEX(List1.5,ROWS(E$1:$E13)-ROWS(List1.1)-ROWS(List1.2)-ROWS(List1.3)-ROWS(List1.4)),"")))))</f>
        <v>DR: foodnetwork.com</v>
      </c>
      <c r="F14" s="3" t="str">
        <f t="array" ref="F14">INDEX(List1nd,MATCH(0,COUNTIF($F$1:F13,List1nd),0))</f>
        <v>Pictures of book covers</v>
      </c>
      <c r="G14" s="2" t="str">
        <f t="array" ref="G14">IFERROR(INDEX(List1repeat,MATCH(0,COUNTIF($G$1:G13,List1repeat),0)),"")</f>
        <v>Pictures of book covers</v>
      </c>
      <c r="H14" s="33"/>
      <c r="I14" s="27"/>
    </row>
    <row r="15" spans="1:17">
      <c r="B15" s="97"/>
      <c r="C15" s="34" t="str">
        <v>Pictures of kitchens</v>
      </c>
      <c r="D15" s="33"/>
      <c r="E15" s="3" t="str">
        <f t="array" ref="E15">IFERROR(INDEX(List1.1,ROWS(E$1:$E14)),IFERROR(INDEX(List1.2, ROWS(E$1:$E14)-ROWS(List1.1)),IFERROR(INDEX(List1.3,ROWS(E$1:$E14)-ROWS(List1.1)-ROWS(List1.2)),IFERROR(INDEX(List1.4,ROWS(E$1:$E14)-ROWS(List1.1)-ROWS(List1.2)-ROWS(List1.3)),IFERROR(INDEX(List1.5,ROWS(E$1:$E14)-ROWS(List1.1)-ROWS(List1.2)-ROWS(List1.3)-ROWS(List1.4)),"")))))</f>
        <v xml:space="preserve"> </v>
      </c>
      <c r="F15" s="3" t="str">
        <f t="array" ref="F15">INDEX(List1nd,MATCH(0,COUNTIF($F$1:F14,List1nd),0))</f>
        <v>Local newspaper</v>
      </c>
      <c r="G15" s="2" t="str">
        <f t="array" ref="G15">IFERROR(INDEX(List1repeat,MATCH(0,COUNTIF($G$1:G14,List1repeat),0)),"")</f>
        <v>Local newspaper</v>
      </c>
      <c r="H15" s="33"/>
      <c r="I15" s="27"/>
    </row>
    <row r="16" spans="1:17">
      <c r="B16" s="97"/>
      <c r="C16" s="34" t="str">
        <v>What the World Eats</v>
      </c>
      <c r="D16" s="33"/>
      <c r="E16" s="3" t="str">
        <f t="array" ref="E16">IFERROR(INDEX(List1.1,ROWS(E$1:$E15)),IFERROR(INDEX(List1.2, ROWS(E$1:$E15)-ROWS(List1.1)),IFERROR(INDEX(List1.3,ROWS(E$1:$E15)-ROWS(List1.1)-ROWS(List1.2)),IFERROR(INDEX(List1.4,ROWS(E$1:$E15)-ROWS(List1.1)-ROWS(List1.2)-ROWS(List1.3)),IFERROR(INDEX(List1.5,ROWS(E$1:$E15)-ROWS(List1.1)-ROWS(List1.2)-ROWS(List1.3)-ROWS(List1.4)),"")))))</f>
        <v>Pictures of popular TV shows</v>
      </c>
      <c r="F16" s="3" t="str">
        <f t="array" ref="F16">INDEX(List1nd,MATCH(0,COUNTIF($F$1:F15,List1nd),0))</f>
        <v>Magazines</v>
      </c>
      <c r="G16" s="2" t="str">
        <f t="array" ref="G16">IFERROR(INDEX(List1repeat,MATCH(0,COUNTIF($G$1:G15,List1repeat),0)),"")</f>
        <v>Magazines</v>
      </c>
      <c r="H16" s="33"/>
      <c r="I16" s="27"/>
    </row>
    <row r="17" spans="2:9">
      <c r="B17" s="97"/>
      <c r="C17" s="34" t="str">
        <v>MyPlate poster</v>
      </c>
      <c r="D17" s="33"/>
      <c r="E17" s="3" t="str">
        <f t="array" ref="E17">IFERROR(INDEX(List1.1,ROWS(E$1:$E16)),IFERROR(INDEX(List1.2, ROWS(E$1:$E16)-ROWS(List1.1)),IFERROR(INDEX(List1.3,ROWS(E$1:$E16)-ROWS(List1.1)-ROWS(List1.2)),IFERROR(INDEX(List1.4,ROWS(E$1:$E16)-ROWS(List1.1)-ROWS(List1.2)-ROWS(List1.3)),IFERROR(INDEX(List1.5,ROWS(E$1:$E16)-ROWS(List1.1)-ROWS(List1.2)-ROWS(List1.3)-ROWS(List1.4)),"")))))</f>
        <v>TV Guide</v>
      </c>
      <c r="F17" s="3" t="str">
        <f t="array" ref="F17">INDEX(List1nd,MATCH(0,COUNTIF($F$1:F16,List1nd),0))</f>
        <v/>
      </c>
      <c r="G17" s="2" t="str">
        <f t="array" ref="G17">IFERROR(INDEX(List1repeat,MATCH(0,COUNTIF($G$1:G16,List1repeat),0)),"")</f>
        <v/>
      </c>
      <c r="H17" s="33"/>
      <c r="I17" s="27"/>
    </row>
    <row r="18" spans="2:9">
      <c r="B18" s="97"/>
      <c r="C18" s="34" t="str">
        <v>DR: foodnetwork.com</v>
      </c>
      <c r="D18" s="33"/>
      <c r="E18" s="3" t="str">
        <f t="array" ref="E18">IFERROR(INDEX(List1.1,ROWS(E$1:$E17)),IFERROR(INDEX(List1.2, ROWS(E$1:$E17)-ROWS(List1.1)),IFERROR(INDEX(List1.3,ROWS(E$1:$E17)-ROWS(List1.1)-ROWS(List1.2)),IFERROR(INDEX(List1.4,ROWS(E$1:$E17)-ROWS(List1.1)-ROWS(List1.2)-ROWS(List1.3)),IFERROR(INDEX(List1.5,ROWS(E$1:$E17)-ROWS(List1.1)-ROWS(List1.2)-ROWS(List1.3)-ROWS(List1.4)),"")))))</f>
        <v>TV remote</v>
      </c>
      <c r="F18" s="3" t="e">
        <f t="array" ref="F18">INDEX(List1nd,MATCH(0,COUNTIF($F$1:F17,List1nd),0))</f>
        <v>#N/A</v>
      </c>
      <c r="G18" s="2" t="str">
        <f t="array" ref="G18">IFERROR(INDEX(List1repeat,MATCH(0,COUNTIF($G$1:G17,List1repeat),0)),"")</f>
        <v/>
      </c>
      <c r="H18" s="33"/>
      <c r="I18" s="27"/>
    </row>
    <row r="19" spans="2:9" ht="15.75" thickBot="1">
      <c r="B19" s="98"/>
      <c r="C19" s="35" t="str">
        <v xml:space="preserve"> </v>
      </c>
      <c r="D19" s="33"/>
      <c r="E19" s="3" t="str">
        <f t="array" ref="E19">IFERROR(INDEX(List1.1,ROWS(E$1:$E18)),IFERROR(INDEX(List1.2, ROWS(E$1:$E18)-ROWS(List1.1)),IFERROR(INDEX(List1.3,ROWS(E$1:$E18)-ROWS(List1.1)-ROWS(List1.2)),IFERROR(INDEX(List1.4,ROWS(E$1:$E18)-ROWS(List1.1)-ROWS(List1.2)-ROWS(List1.3)),IFERROR(INDEX(List1.5,ROWS(E$1:$E18)-ROWS(List1.1)-ROWS(List1.2)-ROWS(List1.3)-ROWS(List1.4)),"")))))</f>
        <v xml:space="preserve"> </v>
      </c>
      <c r="F19" s="3" t="e">
        <f t="array" ref="F19">INDEX(List1nd,MATCH(0,COUNTIF($F$1:F18,List1nd),0))</f>
        <v>#N/A</v>
      </c>
      <c r="G19" s="2" t="str">
        <f t="array" ref="G19">IFERROR(INDEX(List1repeat,MATCH(0,COUNTIF($G$1:G18,List1repeat),0)),"")</f>
        <v/>
      </c>
      <c r="H19" s="33"/>
      <c r="I19" s="27"/>
    </row>
    <row r="20" spans="2:9">
      <c r="B20" s="31"/>
      <c r="C20" s="33"/>
      <c r="D20" s="33"/>
      <c r="E20" s="3"/>
      <c r="F20" s="3"/>
      <c r="H20" s="33"/>
      <c r="I20" s="27"/>
    </row>
    <row r="21" spans="2:9" ht="15.75" thickBot="1">
      <c r="E21" s="3" t="str">
        <f t="array" ref="E21">IFERROR(INDEX(List1.1,ROWS(E$1:$E19)),IFERROR(INDEX(List1.2, ROWS(E$1:$E19)-ROWS(List1.1)),IFERROR(INDEX(List1.3,ROWS(E$1:$E19)-ROWS(List1.1)-ROWS(List1.2)),IFERROR(INDEX(List1.4,ROWS(E$1:$E19)-ROWS(List1.1)-ROWS(List1.2)-ROWS(List1.3)),IFERROR(INDEX(List1.5,ROWS(E$1:$E19)-ROWS(List1.1)-ROWS(List1.2)-ROWS(List1.3)-ROWS(List1.4)),"")))))</f>
        <v xml:space="preserve"> </v>
      </c>
      <c r="F21" s="3" t="e">
        <f t="array" ref="F21">INDEX(List1nd,MATCH(0,COUNTIF($F$1:F19,List1nd),0))</f>
        <v>#N/A</v>
      </c>
      <c r="G21" s="2" t="str">
        <f t="array" ref="G21">IFERROR(INDEX(List1repeat,MATCH(0,COUNTIF($G$1:G19,List1repeat),0)),"")</f>
        <v/>
      </c>
      <c r="H21" s="27"/>
      <c r="I21" s="27"/>
    </row>
    <row r="22" spans="2:9">
      <c r="B22" s="96" t="s">
        <v>69</v>
      </c>
      <c r="C22" s="26" t="str">
        <f t="array" ref="C22:C28">IF('Needs Assessment'!I21='Needs Assessment'!F21,H4:H10,IF('Needs Assessment'!I21='Needs Assessment'!F22,I4:I10,IF('Needs Assessment'!I21='Needs Assessment'!F23,J4:J10,IF('Needs Assessment'!I21='Needs Assessment'!F24,K4:K10,IF('Needs Assessment'!I21='Needs Assessment'!F25,L4:L10,IF('Needs Assessment'!I21='Needs Assessment'!F26,M4:M10,IF('Needs Assessment'!I21='Needs Assessment'!F27,N4:N10,IF('Needs Assessment'!I21='Needs Assessment'!F28,O4:O10,IF('Needs Assessment'!I21='Needs Assessment'!F29,P4:P10,IF('Needs Assessment'!I21='Needs Assessment'!F30,Q4:Q10))))))))))</f>
        <v>Pictures of popular TV shows</v>
      </c>
      <c r="D22" s="27"/>
      <c r="E22" s="3" t="str">
        <f t="array" ref="E22">IFERROR(INDEX(List1.1,ROWS(E$1:$E21)),IFERROR(INDEX(List1.2, ROWS(E$1:$E21)-ROWS(List1.1)),IFERROR(INDEX(List1.3,ROWS(E$1:$E21)-ROWS(List1.1)-ROWS(List1.2)),IFERROR(INDEX(List1.4,ROWS(E$1:$E21)-ROWS(List1.1)-ROWS(List1.2)-ROWS(List1.3)),IFERROR(INDEX(List1.5,ROWS(E$1:$E21)-ROWS(List1.1)-ROWS(List1.2)-ROWS(List1.3)-ROWS(List1.4)),"")))))</f>
        <v xml:space="preserve"> </v>
      </c>
      <c r="F22" s="3" t="e">
        <f t="array" ref="F22">INDEX(List1nd,MATCH(0,COUNTIF($F$1:F21,List1nd),0))</f>
        <v>#N/A</v>
      </c>
      <c r="G22" s="2" t="str">
        <f t="array" ref="G22">IFERROR(INDEX(List1repeat,MATCH(0,COUNTIF($G$1:G21,List1repeat),0)),"")</f>
        <v/>
      </c>
      <c r="H22" s="33"/>
      <c r="I22" s="27"/>
    </row>
    <row r="23" spans="2:9">
      <c r="B23" s="97"/>
      <c r="C23" s="34" t="str">
        <v>TV Guide</v>
      </c>
      <c r="D23" s="33"/>
      <c r="E23" s="3" t="str">
        <f t="array" ref="E23">IFERROR(INDEX(List1.1,ROWS(E$1:$E22)),IFERROR(INDEX(List1.2, ROWS(E$1:$E22)-ROWS(List1.1)),IFERROR(INDEX(List1.3,ROWS(E$1:$E22)-ROWS(List1.1)-ROWS(List1.2)),IFERROR(INDEX(List1.4,ROWS(E$1:$E22)-ROWS(List1.1)-ROWS(List1.2)-ROWS(List1.3)),IFERROR(INDEX(List1.5,ROWS(E$1:$E22)-ROWS(List1.1)-ROWS(List1.2)-ROWS(List1.3)-ROWS(List1.4)),"")))))</f>
        <v>List of local book stores</v>
      </c>
      <c r="F23" s="3" t="e">
        <f t="array" ref="F23">INDEX(List1nd,MATCH(0,COUNTIF($F$1:F22,List1nd),0))</f>
        <v>#N/A</v>
      </c>
      <c r="G23" s="2" t="str">
        <f t="array" ref="G23">IFERROR(INDEX(List1repeat,MATCH(0,COUNTIF($G$1:G22,List1repeat),0)),"")</f>
        <v/>
      </c>
      <c r="H23" s="27"/>
      <c r="I23" s="27"/>
    </row>
    <row r="24" spans="2:9">
      <c r="B24" s="97"/>
      <c r="C24" s="34" t="str">
        <v>TV remote</v>
      </c>
      <c r="D24" s="33"/>
      <c r="E24" s="3" t="str">
        <f t="array" ref="E24">IFERROR(INDEX(List1.1,ROWS(E$1:$E23)),IFERROR(INDEX(List1.2, ROWS(E$1:$E23)-ROWS(List1.1)),IFERROR(INDEX(List1.3,ROWS(E$1:$E23)-ROWS(List1.1)-ROWS(List1.2)),IFERROR(INDEX(List1.4,ROWS(E$1:$E23)-ROWS(List1.1)-ROWS(List1.2)-ROWS(List1.3)),IFERROR(INDEX(List1.5,ROWS(E$1:$E23)-ROWS(List1.1)-ROWS(List1.2)-ROWS(List1.3)-ROWS(List1.4)),"")))))</f>
        <v>Pictures of book covers</v>
      </c>
      <c r="F24" s="3" t="e">
        <f t="array" ref="F24">INDEX(List1nd,MATCH(0,COUNTIF($F$1:F23,List1nd),0))</f>
        <v>#N/A</v>
      </c>
      <c r="G24" s="2" t="str">
        <f t="array" ref="G24">IFERROR(INDEX(List1repeat,MATCH(0,COUNTIF($G$1:G23,List1repeat),0)),"")</f>
        <v/>
      </c>
      <c r="H24" s="27"/>
      <c r="I24" s="27"/>
    </row>
    <row r="25" spans="2:9">
      <c r="B25" s="97"/>
      <c r="C25" s="34" t="str">
        <v xml:space="preserve"> </v>
      </c>
      <c r="D25" s="33"/>
      <c r="E25" s="3" t="str">
        <f t="array" ref="E25">IFERROR(INDEX(List1.1,ROWS(E$1:$E24)),IFERROR(INDEX(List1.2, ROWS(E$1:$E24)-ROWS(List1.1)),IFERROR(INDEX(List1.3,ROWS(E$1:$E24)-ROWS(List1.1)-ROWS(List1.2)),IFERROR(INDEX(List1.4,ROWS(E$1:$E24)-ROWS(List1.1)-ROWS(List1.2)-ROWS(List1.3)),IFERROR(INDEX(List1.5,ROWS(E$1:$E24)-ROWS(List1.1)-ROWS(List1.2)-ROWS(List1.3)-ROWS(List1.4)),"")))))</f>
        <v>Local newspaper</v>
      </c>
      <c r="F25" s="3" t="e">
        <f t="array" ref="F25">INDEX(List1nd,MATCH(0,COUNTIF($F$1:F24,List1nd),0))</f>
        <v>#N/A</v>
      </c>
      <c r="G25" s="2" t="str">
        <f t="array" ref="G25">IFERROR(INDEX(List1repeat,MATCH(0,COUNTIF($G$1:G24,List1repeat),0)),"")</f>
        <v/>
      </c>
      <c r="H25" s="27"/>
      <c r="I25" s="27"/>
    </row>
    <row r="26" spans="2:9">
      <c r="B26" s="97"/>
      <c r="C26" s="34" t="str">
        <v xml:space="preserve"> </v>
      </c>
      <c r="D26" s="33"/>
      <c r="E26" s="3" t="str">
        <f t="array" ref="E26">IFERROR(INDEX(List1.1,ROWS(E$1:$E25)),IFERROR(INDEX(List1.2, ROWS(E$1:$E25)-ROWS(List1.1)),IFERROR(INDEX(List1.3,ROWS(E$1:$E25)-ROWS(List1.1)-ROWS(List1.2)),IFERROR(INDEX(List1.4,ROWS(E$1:$E25)-ROWS(List1.1)-ROWS(List1.2)-ROWS(List1.3)),IFERROR(INDEX(List1.5,ROWS(E$1:$E25)-ROWS(List1.1)-ROWS(List1.2)-ROWS(List1.3)-ROWS(List1.4)),"")))))</f>
        <v>Magazines</v>
      </c>
      <c r="F26" s="3" t="e">
        <f t="array" ref="F26">INDEX(List1nd,MATCH(0,COUNTIF($F$1:F25,List1nd),0))</f>
        <v>#N/A</v>
      </c>
      <c r="G26" s="2" t="str">
        <f t="array" ref="G26">IFERROR(INDEX(List1repeat,MATCH(0,COUNTIF($G$1:G25,List1repeat),0)),"")</f>
        <v/>
      </c>
      <c r="H26" s="27"/>
      <c r="I26" s="27"/>
    </row>
    <row r="27" spans="2:9">
      <c r="B27" s="97"/>
      <c r="C27" s="34" t="str">
        <v>DR: Hulu.com</v>
      </c>
      <c r="D27" s="33"/>
      <c r="E27" s="3" t="str">
        <f t="array" ref="E27">IFERROR(INDEX(List1.1,ROWS(E$1:$E26)),IFERROR(INDEX(List1.2, ROWS(E$1:$E26)-ROWS(List1.1)),IFERROR(INDEX(List1.3,ROWS(E$1:$E26)-ROWS(List1.1)-ROWS(List1.2)),IFERROR(INDEX(List1.4,ROWS(E$1:$E26)-ROWS(List1.1)-ROWS(List1.2)-ROWS(List1.3)),IFERROR(INDEX(List1.5,ROWS(E$1:$E26)-ROWS(List1.1)-ROWS(List1.2)-ROWS(List1.3)-ROWS(List1.4)),"")))))</f>
        <v xml:space="preserve"> </v>
      </c>
      <c r="F27" s="3" t="e">
        <f t="array" ref="F27">INDEX(List1nd,MATCH(0,COUNTIF($F$1:F26,List1nd),0))</f>
        <v>#N/A</v>
      </c>
      <c r="G27" s="2" t="str">
        <f t="array" ref="G27">IFERROR(INDEX(List1repeat,MATCH(0,COUNTIF($G$1:G26,List1repeat),0)),"")</f>
        <v/>
      </c>
      <c r="H27" s="27"/>
      <c r="I27" s="27"/>
    </row>
    <row r="28" spans="2:9" ht="15.75" thickBot="1">
      <c r="B28" s="98"/>
      <c r="C28" s="35" t="str">
        <v xml:space="preserve"> </v>
      </c>
      <c r="D28" s="33"/>
      <c r="E28" s="3" t="str">
        <f t="array" ref="E28">IFERROR(INDEX(List1.1,ROWS(E$1:$E27)),IFERROR(INDEX(List1.2, ROWS(E$1:$E27)-ROWS(List1.1)),IFERROR(INDEX(List1.3,ROWS(E$1:$E27)-ROWS(List1.1)-ROWS(List1.2)),IFERROR(INDEX(List1.4,ROWS(E$1:$E27)-ROWS(List1.1)-ROWS(List1.2)-ROWS(List1.3)),IFERROR(INDEX(List1.5,ROWS(E$1:$E27)-ROWS(List1.1)-ROWS(List1.2)-ROWS(List1.3)-ROWS(List1.4)),"")))))</f>
        <v xml:space="preserve"> </v>
      </c>
      <c r="F28" s="3" t="e">
        <f t="array" ref="F28">INDEX(List1nd,MATCH(0,COUNTIF($F$1:F27,List1nd),0))</f>
        <v>#N/A</v>
      </c>
      <c r="G28" s="2" t="str">
        <f t="array" ref="G28">IFERROR(INDEX(List1repeat,MATCH(0,COUNTIF($G$1:G27,List1repeat),0)),"")</f>
        <v/>
      </c>
      <c r="H28" s="27"/>
      <c r="I28" s="27"/>
    </row>
    <row r="29" spans="2:9">
      <c r="B29" s="31"/>
      <c r="C29" s="33"/>
      <c r="D29" s="33"/>
      <c r="E29" s="3"/>
      <c r="F29" s="3"/>
      <c r="H29" s="27"/>
      <c r="I29" s="27"/>
    </row>
    <row r="30" spans="2:9" ht="15.75" thickBot="1">
      <c r="E30" s="3" t="str">
        <f t="array" ref="E30">IFERROR(INDEX(List1.1,ROWS(E$1:$E28)),IFERROR(INDEX(List1.2, ROWS(E$1:$E28)-ROWS(List1.1)),IFERROR(INDEX(List1.3,ROWS(E$1:$E28)-ROWS(List1.1)-ROWS(List1.2)),IFERROR(INDEX(List1.4,ROWS(E$1:$E28)-ROWS(List1.1)-ROWS(List1.2)-ROWS(List1.3)),IFERROR(INDEX(List1.5,ROWS(E$1:$E28)-ROWS(List1.1)-ROWS(List1.2)-ROWS(List1.3)-ROWS(List1.4)),"")))))</f>
        <v xml:space="preserve"> </v>
      </c>
      <c r="F30" s="3" t="e">
        <f t="array" ref="F30">INDEX(List1nd,MATCH(0,COUNTIF($F$1:F28,List1nd),0))</f>
        <v>#N/A</v>
      </c>
      <c r="G30" s="2" t="str">
        <f t="array" ref="G30">IFERROR(INDEX(List1repeat,MATCH(0,COUNTIF($G$1:G28,List1repeat),0)),"")</f>
        <v/>
      </c>
      <c r="H30" s="27"/>
      <c r="I30" s="27"/>
    </row>
    <row r="31" spans="2:9">
      <c r="B31" s="96" t="s">
        <v>70</v>
      </c>
      <c r="C31" s="36" t="str">
        <f t="array" ref="C31:C37">IF('Needs Assessment'!J21='Needs Assessment'!F21,H4:H10,IF('Needs Assessment'!J21='Needs Assessment'!F22,I4:I10,IF('Needs Assessment'!J21='Needs Assessment'!F23,J4:J10,IF('Needs Assessment'!J21='Needs Assessment'!F24,K4:K10,IF('Needs Assessment'!J21='Needs Assessment'!F25,L4:L10,IF('Needs Assessment'!J21='Needs Assessment'!F26,M4:M10,IF('Needs Assessment'!J21='Needs Assessment'!F27,N4:N10,IF('Needs Assessment'!J21='Needs Assessment'!F28,O4:O10,IF('Needs Assessment'!J21='Needs Assessment'!F29,P4:P10,IF('Needs Assessment'!J21='Needs Assessment'!F30,Q4:Q10))))))))))</f>
        <v>List of local book stores</v>
      </c>
      <c r="D31" s="33"/>
      <c r="E31" s="3" t="str">
        <f t="array" ref="E31">IFERROR(INDEX(List1.1,ROWS(E$1:$E30)),IFERROR(INDEX(List1.2, ROWS(E$1:$E30)-ROWS(List1.1)),IFERROR(INDEX(List1.3,ROWS(E$1:$E30)-ROWS(List1.1)-ROWS(List1.2)),IFERROR(INDEX(List1.4,ROWS(E$1:$E30)-ROWS(List1.1)-ROWS(List1.2)-ROWS(List1.3)),IFERROR(INDEX(List1.5,ROWS(E$1:$E30)-ROWS(List1.1)-ROWS(List1.2)-ROWS(List1.3)-ROWS(List1.4)),"")))))</f>
        <v>Cooking magazines</v>
      </c>
      <c r="F31" s="3" t="e">
        <f t="array" ref="F31">INDEX(List1nd,MATCH(0,COUNTIF($F$1:F30,List1nd),0))</f>
        <v>#N/A</v>
      </c>
      <c r="G31" s="2" t="str">
        <f t="array" ref="G31">IFERROR(INDEX(List1repeat,MATCH(0,COUNTIF($G$1:G30,List1repeat),0)),"")</f>
        <v/>
      </c>
      <c r="H31" s="33"/>
      <c r="I31" s="27"/>
    </row>
    <row r="32" spans="2:9">
      <c r="B32" s="97"/>
      <c r="C32" s="34" t="str">
        <v>Pictures of book covers</v>
      </c>
      <c r="D32" s="33"/>
      <c r="E32" s="3" t="str">
        <f t="array" ref="E32">IFERROR(INDEX(List1.1,ROWS(E$1:$E31)),IFERROR(INDEX(List1.2, ROWS(E$1:$E31)-ROWS(List1.1)),IFERROR(INDEX(List1.3,ROWS(E$1:$E31)-ROWS(List1.1)-ROWS(List1.2)),IFERROR(INDEX(List1.4,ROWS(E$1:$E31)-ROWS(List1.1)-ROWS(List1.2)-ROWS(List1.3)),IFERROR(INDEX(List1.5,ROWS(E$1:$E31)-ROWS(List1.1)-ROWS(List1.2)-ROWS(List1.3)-ROWS(List1.4)),"")))))</f>
        <v>Pictures of kitchens</v>
      </c>
      <c r="F32" s="3" t="e">
        <f t="array" ref="F32">INDEX(List1nd,MATCH(0,COUNTIF($F$1:F31,List1nd),0))</f>
        <v>#N/A</v>
      </c>
      <c r="G32" s="2" t="str">
        <f t="array" ref="G32">IFERROR(INDEX(List1repeat,MATCH(0,COUNTIF($G$1:G31,List1repeat),0)),"")</f>
        <v/>
      </c>
      <c r="H32" s="27"/>
      <c r="I32" s="27"/>
    </row>
    <row r="33" spans="1:9">
      <c r="B33" s="97"/>
      <c r="C33" s="34" t="str">
        <v>Local newspaper</v>
      </c>
      <c r="D33" s="33"/>
      <c r="E33" s="3" t="str">
        <f t="array" ref="E33">IFERROR(INDEX(List1.1,ROWS(E$1:$E32)),IFERROR(INDEX(List1.2, ROWS(E$1:$E32)-ROWS(List1.1)),IFERROR(INDEX(List1.3,ROWS(E$1:$E32)-ROWS(List1.1)-ROWS(List1.2)),IFERROR(INDEX(List1.4,ROWS(E$1:$E32)-ROWS(List1.1)-ROWS(List1.2)-ROWS(List1.3)),IFERROR(INDEX(List1.5,ROWS(E$1:$E32)-ROWS(List1.1)-ROWS(List1.2)-ROWS(List1.3)-ROWS(List1.4)),"")))))</f>
        <v>What the World Eats</v>
      </c>
      <c r="F33" s="3" t="e">
        <f t="array" ref="F33">INDEX(List1nd,MATCH(0,COUNTIF($F$1:F32,List1nd),0))</f>
        <v>#N/A</v>
      </c>
      <c r="G33" s="2" t="str">
        <f t="array" ref="G33">IFERROR(INDEX(List1repeat,MATCH(0,COUNTIF($G$1:G32,List1repeat),0)),"")</f>
        <v/>
      </c>
      <c r="H33" s="27"/>
      <c r="I33" s="27"/>
    </row>
    <row r="34" spans="1:9">
      <c r="B34" s="97"/>
      <c r="C34" s="34" t="str">
        <v>Magazines</v>
      </c>
      <c r="D34" s="33"/>
      <c r="E34" s="3" t="str">
        <f t="array" ref="E34">IFERROR(INDEX(List1.1,ROWS(E$1:$E33)),IFERROR(INDEX(List1.2, ROWS(E$1:$E33)-ROWS(List1.1)),IFERROR(INDEX(List1.3,ROWS(E$1:$E33)-ROWS(List1.1)-ROWS(List1.2)),IFERROR(INDEX(List1.4,ROWS(E$1:$E33)-ROWS(List1.1)-ROWS(List1.2)-ROWS(List1.3)),IFERROR(INDEX(List1.5,ROWS(E$1:$E33)-ROWS(List1.1)-ROWS(List1.2)-ROWS(List1.3)-ROWS(List1.4)),"")))))</f>
        <v>MyPlate poster</v>
      </c>
      <c r="F34" s="3" t="e">
        <f t="array" ref="F34">INDEX(List1nd,MATCH(0,COUNTIF($F$1:F33,List1nd),0))</f>
        <v>#N/A</v>
      </c>
      <c r="G34" s="2" t="str">
        <f t="array" ref="G34">IFERROR(INDEX(List1repeat,MATCH(0,COUNTIF($G$1:G33,List1repeat),0)),"")</f>
        <v/>
      </c>
      <c r="H34" s="27"/>
      <c r="I34" s="27"/>
    </row>
    <row r="35" spans="1:9">
      <c r="B35" s="97"/>
      <c r="C35" s="34" t="str">
        <v xml:space="preserve"> </v>
      </c>
      <c r="D35" s="33"/>
      <c r="E35" s="3" t="str">
        <f t="array" ref="E35">IFERROR(INDEX(List1.1,ROWS(E$1:$E34)),IFERROR(INDEX(List1.2, ROWS(E$1:$E34)-ROWS(List1.1)),IFERROR(INDEX(List1.3,ROWS(E$1:$E34)-ROWS(List1.1)-ROWS(List1.2)),IFERROR(INDEX(List1.4,ROWS(E$1:$E34)-ROWS(List1.1)-ROWS(List1.2)-ROWS(List1.3)),IFERROR(INDEX(List1.5,ROWS(E$1:$E34)-ROWS(List1.1)-ROWS(List1.2)-ROWS(List1.3)-ROWS(List1.4)),"")))))</f>
        <v>DR: foodnetwork.com</v>
      </c>
      <c r="F35" s="3" t="e">
        <f t="array" ref="F35">INDEX(List1nd,MATCH(0,COUNTIF($F$1:F34,List1nd),0))</f>
        <v>#N/A</v>
      </c>
      <c r="G35" s="2" t="str">
        <f t="array" ref="G35">IFERROR(INDEX(List1repeat,MATCH(0,COUNTIF($G$1:G34,List1repeat),0)),"")</f>
        <v/>
      </c>
      <c r="H35" s="27"/>
      <c r="I35" s="27"/>
    </row>
    <row r="36" spans="1:9">
      <c r="A36" s="1"/>
      <c r="B36" s="97"/>
      <c r="C36" s="34" t="str">
        <v xml:space="preserve"> </v>
      </c>
      <c r="D36" s="33"/>
      <c r="E36" s="3" t="str">
        <f t="array" ref="E36">IFERROR(INDEX(List1.1,ROWS(E$1:$E35)),IFERROR(INDEX(List1.2, ROWS(E$1:$E35)-ROWS(List1.1)),IFERROR(INDEX(List1.3,ROWS(E$1:$E35)-ROWS(List1.1)-ROWS(List1.2)),IFERROR(INDEX(List1.4,ROWS(E$1:$E35)-ROWS(List1.1)-ROWS(List1.2)-ROWS(List1.3)),IFERROR(INDEX(List1.5,ROWS(E$1:$E35)-ROWS(List1.1)-ROWS(List1.2)-ROWS(List1.3)-ROWS(List1.4)),"")))))</f>
        <v xml:space="preserve"> </v>
      </c>
      <c r="F36" s="3" t="e">
        <f t="array" ref="F36">INDEX(List1nd,MATCH(0,COUNTIF($F$1:F35,List1nd),0))</f>
        <v>#N/A</v>
      </c>
      <c r="G36" s="2" t="str">
        <f t="array" ref="G36">IFERROR(INDEX(List1repeat,MATCH(0,COUNTIF($G$1:G35,List1repeat),0)),"")</f>
        <v/>
      </c>
      <c r="H36" s="27"/>
      <c r="I36" s="27"/>
    </row>
    <row r="37" spans="1:9" ht="15.75" thickBot="1">
      <c r="A37" s="1"/>
      <c r="B37" s="98"/>
      <c r="C37" s="35" t="str">
        <v xml:space="preserve"> </v>
      </c>
      <c r="D37" s="33"/>
      <c r="E37" s="3" t="str">
        <f t="array" ref="E37">IFERROR(INDEX(List1.1,ROWS(E$1:$E36)),IFERROR(INDEX(List1.2, ROWS(E$1:$E36)-ROWS(List1.1)),IFERROR(INDEX(List1.3,ROWS(E$1:$E36)-ROWS(List1.1)-ROWS(List1.2)),IFERROR(INDEX(List1.4,ROWS(E$1:$E36)-ROWS(List1.1)-ROWS(List1.2)-ROWS(List1.3)),IFERROR(INDEX(List1.5,ROWS(E$1:$E36)-ROWS(List1.1)-ROWS(List1.2)-ROWS(List1.3)-ROWS(List1.4)),"")))))</f>
        <v/>
      </c>
      <c r="F37" s="3" t="e">
        <f t="array" ref="F37">INDEX(List1nd,MATCH(0,COUNTIF($F$1:F36,List1nd),0))</f>
        <v>#N/A</v>
      </c>
      <c r="G37" s="2" t="str">
        <f t="array" ref="G37">IFERROR(INDEX(List1repeat,MATCH(0,COUNTIF($G$1:G36,List1repeat),0)),"")</f>
        <v/>
      </c>
      <c r="H37" s="27"/>
      <c r="I37" s="27"/>
    </row>
    <row r="38" spans="1:9">
      <c r="A38" s="1"/>
      <c r="B38" s="31"/>
      <c r="C38" s="33"/>
      <c r="D38" s="33"/>
      <c r="E38" s="3"/>
      <c r="F38" s="3"/>
      <c r="H38" s="27"/>
      <c r="I38" s="27"/>
    </row>
    <row r="39" spans="1:9" ht="15.75" thickBot="1">
      <c r="A39" s="1"/>
      <c r="E39" s="3" t="str">
        <f t="array" ref="E39">IFERROR(INDEX(List1.1,ROWS(E$1:$E37)),IFERROR(INDEX(List1.2, ROWS(E$1:$E37)-ROWS(List1.1)),IFERROR(INDEX(List1.3,ROWS(E$1:$E37)-ROWS(List1.1)-ROWS(List1.2)),IFERROR(INDEX(List1.4,ROWS(E$1:$E37)-ROWS(List1.1)-ROWS(List1.2)-ROWS(List1.3)),IFERROR(INDEX(List1.5,ROWS(E$1:$E37)-ROWS(List1.1)-ROWS(List1.2)-ROWS(List1.3)-ROWS(List1.4)),"")))))</f>
        <v/>
      </c>
      <c r="F39" s="3" t="e">
        <f t="array" ref="F39">INDEX(List1nd,MATCH(0,COUNTIF($F$1:F37,List1nd),0))</f>
        <v>#N/A</v>
      </c>
      <c r="G39" s="2" t="str">
        <f t="array" ref="G39">IFERROR(INDEX(List1repeat,MATCH(0,COUNTIF($G$1:G37,List1repeat),0)),"")</f>
        <v/>
      </c>
      <c r="H39" s="27"/>
      <c r="I39" s="27"/>
    </row>
    <row r="40" spans="1:9">
      <c r="A40" s="1"/>
      <c r="B40" s="96" t="s">
        <v>71</v>
      </c>
      <c r="C40" s="36" t="str">
        <f t="array" ref="C40:C46">IF('Needs Assessment'!K21='Needs Assessment'!F21,H4:H10,IF('Needs Assessment'!K21='Needs Assessment'!F22,I4:I10,IF('Needs Assessment'!K21='Needs Assessment'!F23,J4:J10,IF('Needs Assessment'!K21='Needs Assessment'!F24,K4:K10,IF('Needs Assessment'!K21='Needs Assessment'!F25,L4:L10,IF('Needs Assessment'!K21='Needs Assessment'!F26,M4:M10,IF('Needs Assessment'!K21='Needs Assessment'!F27,N4:N10,IF('Needs Assessment'!K21='Needs Assessment'!F28,O4:O10,IF('Needs Assessment'!K21='Needs Assessment'!F29,P4:P10,IF('Needs Assessment'!K21='Needs Assessment'!F30,Q4:Q10))))))))))</f>
        <v>Cooking utensils</v>
      </c>
      <c r="D40" s="33"/>
      <c r="H40" s="33"/>
      <c r="I40" s="27"/>
    </row>
    <row r="41" spans="1:9">
      <c r="A41" s="1"/>
      <c r="B41" s="97"/>
      <c r="C41" s="34" t="str">
        <v>Cooking magazines</v>
      </c>
      <c r="D41" s="33"/>
      <c r="H41" s="27"/>
      <c r="I41" s="27"/>
    </row>
    <row r="42" spans="1:9">
      <c r="A42" s="1"/>
      <c r="B42" s="97"/>
      <c r="C42" s="34" t="str">
        <v>Pictures of kitchens</v>
      </c>
      <c r="D42" s="33"/>
      <c r="H42" s="27"/>
      <c r="I42" s="27"/>
    </row>
    <row r="43" spans="1:9">
      <c r="A43" s="1"/>
      <c r="B43" s="97"/>
      <c r="C43" s="34" t="str">
        <v>What the World Eats</v>
      </c>
      <c r="D43" s="33"/>
      <c r="H43" s="27"/>
      <c r="I43" s="27"/>
    </row>
    <row r="44" spans="1:9">
      <c r="A44" s="1"/>
      <c r="B44" s="97"/>
      <c r="C44" s="34" t="str">
        <v>MyPlate poster</v>
      </c>
      <c r="D44" s="33"/>
      <c r="H44" s="27"/>
      <c r="I44" s="27"/>
    </row>
    <row r="45" spans="1:9">
      <c r="A45" s="1"/>
      <c r="B45" s="97"/>
      <c r="C45" s="34" t="str">
        <v>DR: foodnetwork.com</v>
      </c>
      <c r="D45" s="33"/>
      <c r="H45" s="27"/>
      <c r="I45" s="27"/>
    </row>
    <row r="46" spans="1:9" ht="15.75" thickBot="1">
      <c r="A46" s="1"/>
      <c r="B46" s="98"/>
      <c r="C46" s="35" t="str">
        <v xml:space="preserve"> </v>
      </c>
      <c r="D46" s="33"/>
    </row>
    <row r="48" spans="1:9">
      <c r="C48" s="27"/>
      <c r="D48" s="27"/>
      <c r="F48" s="27"/>
      <c r="G48" s="27"/>
    </row>
    <row r="49" spans="3:7">
      <c r="C49" s="32"/>
      <c r="D49" s="32"/>
      <c r="F49" s="27"/>
      <c r="G49" s="27"/>
    </row>
    <row r="50" spans="3:7">
      <c r="C50" s="27"/>
      <c r="D50" s="27"/>
      <c r="F50" s="27"/>
      <c r="G50" s="27"/>
    </row>
    <row r="51" spans="3:7">
      <c r="C51" s="27"/>
      <c r="D51" s="27"/>
      <c r="E51" s="27"/>
      <c r="F51" s="27"/>
      <c r="G51" s="27"/>
    </row>
    <row r="52" spans="3:7">
      <c r="C52" s="27"/>
      <c r="D52" s="27"/>
      <c r="E52" s="27"/>
      <c r="F52" s="27"/>
      <c r="G52" s="27"/>
    </row>
    <row r="53" spans="3:7">
      <c r="C53" s="27"/>
      <c r="D53" s="27"/>
      <c r="E53" s="27"/>
      <c r="F53" s="27"/>
      <c r="G53" s="27"/>
    </row>
    <row r="54" spans="3:7">
      <c r="C54" s="27"/>
      <c r="D54" s="27"/>
      <c r="E54" s="27"/>
      <c r="F54" s="27"/>
      <c r="G54" s="27"/>
    </row>
  </sheetData>
  <sheetProtection sheet="1" objects="1" scenarios="1"/>
  <mergeCells count="5">
    <mergeCell ref="B4:B10"/>
    <mergeCell ref="B40:B46"/>
    <mergeCell ref="B31:B37"/>
    <mergeCell ref="B22:B28"/>
    <mergeCell ref="B13:B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2"/>
  <sheetViews>
    <sheetView zoomScaleNormal="100" workbookViewId="0">
      <selection activeCell="G43" sqref="G43"/>
    </sheetView>
  </sheetViews>
  <sheetFormatPr defaultRowHeight="15"/>
  <cols>
    <col min="1" max="1" width="70.42578125" style="2" customWidth="1"/>
    <col min="2" max="2" width="11.140625" style="16" customWidth="1"/>
    <col min="3" max="3" width="40.42578125" style="2" customWidth="1"/>
    <col min="4" max="4" width="7.140625" style="2" customWidth="1"/>
    <col min="5" max="6" width="19" style="2" hidden="1" customWidth="1"/>
    <col min="7" max="7" width="33.140625" style="2" customWidth="1"/>
    <col min="8" max="9" width="30.140625" style="2" hidden="1" customWidth="1"/>
    <col min="10" max="12" width="25.7109375" style="2" hidden="1" customWidth="1"/>
    <col min="13" max="13" width="9.140625" style="2" customWidth="1"/>
    <col min="14" max="16384" width="9.140625" style="2"/>
  </cols>
  <sheetData>
    <row r="1" spans="1:12" ht="15.75">
      <c r="E1" s="22" t="s">
        <v>262</v>
      </c>
      <c r="F1" s="22" t="s">
        <v>265</v>
      </c>
      <c r="G1" s="23" t="s">
        <v>264</v>
      </c>
      <c r="H1" s="3"/>
      <c r="I1" s="3"/>
      <c r="J1" s="3"/>
      <c r="K1" s="3"/>
      <c r="L1" s="3"/>
    </row>
    <row r="2" spans="1:12">
      <c r="A2" s="37"/>
      <c r="B2" s="38"/>
      <c r="C2" s="39"/>
      <c r="D2" s="39"/>
      <c r="E2" s="3" t="str">
        <f>IFERROR(INDEX(List2.1, ROWS(E1:$E$1)), IFERROR(INDEX(List2.2, ROWS(E1:$E$1)-ROWS(List2.1)), IFERROR(INDEX(List2.3, ROWS(E1:$E$1)-ROWS(List2.1)-ROWS(List2.2)), "")))</f>
        <v>Travel board games</v>
      </c>
      <c r="F2" s="3" t="str">
        <f t="array" ref="F2">INDEX(List3nd,MATCH(0,COUNTIF($F$1:F1,List3nd),0))</f>
        <v>Restaurant menus</v>
      </c>
      <c r="G2" s="40" t="str">
        <f t="array" ref="G2">IFERROR(INDEX(List2repeat,MATCH(0,COUNTIF($G$1:G1,List2repeat),0)),"")</f>
        <v>Restaurant menus</v>
      </c>
      <c r="H2" s="3"/>
      <c r="I2" s="3"/>
      <c r="J2" s="3"/>
      <c r="K2" s="3"/>
      <c r="L2" s="3"/>
    </row>
    <row r="3" spans="1:12" ht="15.75" thickBot="1">
      <c r="E3" s="3" t="str">
        <f t="array" ref="E3">IFERROR(INDEX(List2.1, ROWS(E$1:$E2)), IFERROR(INDEX(List2.2, ROWS(E$1:$E2)-ROWS(List2.1)), IFERROR(INDEX(List2.3, ROWS(E$1:$E2)-ROWS(List2.1)-ROWS(List2.2)), "")))</f>
        <v>Playing cards</v>
      </c>
      <c r="F3" s="3" t="str">
        <f t="array" ref="F3">INDEX(List2nd,MATCH(0,COUNTIF($F$1:F2,List2nd),0))</f>
        <v>Travel board games</v>
      </c>
      <c r="G3" s="40" t="str">
        <f t="array" ref="G3">IFERROR(INDEX(List2repeat,MATCH(0,COUNTIF($G$1:G2,List2repeat),0)),"")</f>
        <v>Travel board games</v>
      </c>
      <c r="H3" s="17" t="s">
        <v>12</v>
      </c>
      <c r="I3" s="17" t="s">
        <v>13</v>
      </c>
      <c r="J3" s="17" t="s">
        <v>14</v>
      </c>
      <c r="K3" s="17" t="s">
        <v>15</v>
      </c>
      <c r="L3" s="17" t="s">
        <v>16</v>
      </c>
    </row>
    <row r="4" spans="1:12" ht="15.75">
      <c r="A4" s="12" t="s">
        <v>11</v>
      </c>
      <c r="B4" s="99" t="s">
        <v>125</v>
      </c>
      <c r="C4" s="26" t="str">
        <f t="array" ref="C4:C10">IF('Needs Assessment'!G32='Needs Assessment'!F32,H4:H10,IF('Needs Assessment'!G32='Needs Assessment'!F33,I4:I10,IF('Needs Assessment'!G32='Needs Assessment'!F34,J4:J10,IF('Needs Assessment'!G32='Needs Assessment'!F35,K4:K10,IF('Needs Assessment'!G32='Needs Assessment'!F36,L4:L10)))))</f>
        <v>Travel board games</v>
      </c>
      <c r="D4" s="27"/>
      <c r="E4" s="3" t="str">
        <f t="array" ref="E4">IFERROR(INDEX(List2.1, ROWS(E$1:$E3)), IFERROR(INDEX(List2.2, ROWS(E$1:$E3)-ROWS(List2.1)), IFERROR(INDEX(List2.3, ROWS(E$1:$E3)-ROWS(List2.1)-ROWS(List2.2)), "")))</f>
        <v>Dice</v>
      </c>
      <c r="F4" s="3" t="str">
        <f t="array" ref="F4">INDEX(List2nd,MATCH(0,COUNTIF($F$1:F3,List2nd),0))</f>
        <v>Playing cards</v>
      </c>
      <c r="G4" s="40" t="str">
        <f t="array" ref="G4">IFERROR(INDEX(List2repeat,MATCH(0,COUNTIF($G$1:G3,List2repeat),0)),"")</f>
        <v>Playing cards</v>
      </c>
      <c r="H4" s="3" t="s">
        <v>128</v>
      </c>
      <c r="I4" s="3" t="s">
        <v>130</v>
      </c>
      <c r="J4" s="3" t="s">
        <v>133</v>
      </c>
      <c r="K4" s="3" t="s">
        <v>135</v>
      </c>
      <c r="L4" s="3" t="s">
        <v>136</v>
      </c>
    </row>
    <row r="5" spans="1:12">
      <c r="B5" s="100"/>
      <c r="C5" s="28" t="str">
        <v>Playing cards</v>
      </c>
      <c r="D5" s="27"/>
      <c r="E5" s="3" t="s">
        <v>263</v>
      </c>
      <c r="F5" s="3" t="str">
        <f t="array" ref="F5">INDEX(List2nd,MATCH(0,COUNTIF($F$1:F4,List2nd),0))</f>
        <v>Dice</v>
      </c>
      <c r="G5" s="40" t="str">
        <f t="array" ref="G5">IFERROR(INDEX(List2repeat,MATCH(0,COUNTIF($G$1:G4,List2repeat),0)),"")</f>
        <v>Dice</v>
      </c>
      <c r="H5" s="3" t="s">
        <v>92</v>
      </c>
      <c r="I5" s="3" t="s">
        <v>131</v>
      </c>
      <c r="J5" s="3" t="s">
        <v>92</v>
      </c>
      <c r="K5" s="3" t="s">
        <v>128</v>
      </c>
      <c r="L5" s="3" t="s">
        <v>131</v>
      </c>
    </row>
    <row r="6" spans="1:12">
      <c r="B6" s="100"/>
      <c r="C6" s="28" t="str">
        <v>Dice</v>
      </c>
      <c r="D6" s="27"/>
      <c r="E6" s="3" t="str">
        <f t="array" ref="E6">IFERROR(INDEX(List2.1, ROWS(E$1:$E5)), IFERROR(INDEX(List2.2, ROWS(E$1:$E5)-ROWS(List2.1)), IFERROR(INDEX(List2.3, ROWS(E$1:$E5)-ROWS(List2.1)-ROWS(List2.2)), "")))</f>
        <v xml:space="preserve"> </v>
      </c>
      <c r="F6" s="3" t="str">
        <f t="array" ref="F6">INDEX(List2nd,MATCH(0,COUNTIF($F$1:F5,List2nd),0))</f>
        <v>-</v>
      </c>
      <c r="G6" s="40" t="str">
        <f t="array" ref="G6">IFERROR(INDEX(List2repeat,MATCH(0,COUNTIF($G$1:G5,List2repeat),0)),"")</f>
        <v>-</v>
      </c>
      <c r="H6" s="3" t="s">
        <v>129</v>
      </c>
      <c r="I6" s="3" t="s">
        <v>132</v>
      </c>
      <c r="J6" s="3" t="s">
        <v>128</v>
      </c>
      <c r="K6" s="3" t="s">
        <v>134</v>
      </c>
      <c r="L6" s="3" t="s">
        <v>128</v>
      </c>
    </row>
    <row r="7" spans="1:12">
      <c r="B7" s="100"/>
      <c r="C7" s="28" t="str">
        <v xml:space="preserve"> </v>
      </c>
      <c r="D7" s="27"/>
      <c r="E7" s="3" t="str">
        <f t="array" ref="E7">IFERROR(INDEX(List2.1, ROWS(E$1:$E6)), IFERROR(INDEX(List2.2, ROWS(E$1:$E6)-ROWS(List2.1)), IFERROR(INDEX(List2.3, ROWS(E$1:$E6)-ROWS(List2.1)-ROWS(List2.2)), "")))</f>
        <v xml:space="preserve"> </v>
      </c>
      <c r="F7" s="3" t="str">
        <f t="array" ref="F7">INDEX(List2nd,MATCH(0,COUNTIF($F$1:F6,List2nd),0))</f>
        <v xml:space="preserve"> </v>
      </c>
      <c r="G7" s="40" t="str">
        <f t="array" ref="G7">IFERROR(INDEX(List2repeat,MATCH(0,COUNTIF($G$1:G6,List2repeat),0)),"")</f>
        <v xml:space="preserve"> </v>
      </c>
      <c r="H7" s="3" t="s">
        <v>129</v>
      </c>
      <c r="I7" s="3" t="s">
        <v>129</v>
      </c>
      <c r="J7" s="3" t="s">
        <v>134</v>
      </c>
      <c r="K7" s="3" t="s">
        <v>129</v>
      </c>
      <c r="L7" s="3" t="s">
        <v>134</v>
      </c>
    </row>
    <row r="8" spans="1:12">
      <c r="B8" s="100"/>
      <c r="C8" s="28" t="str">
        <v xml:space="preserve"> </v>
      </c>
      <c r="D8" s="27"/>
      <c r="E8" s="3" t="str">
        <f t="array" ref="E8">IFERROR(INDEX(List2.1, ROWS(E$1:$E7)), IFERROR(INDEX(List2.2, ROWS(E$1:$E7)-ROWS(List2.1)), IFERROR(INDEX(List2.3, ROWS(E$1:$E7)-ROWS(List2.1)-ROWS(List2.2)), "")))</f>
        <v xml:space="preserve"> </v>
      </c>
      <c r="F8" s="3" t="str">
        <f t="array" ref="F8">INDEX(List2nd,MATCH(0,COUNTIF($F$1:F7,List2nd),0))</f>
        <v>Fly swatter</v>
      </c>
      <c r="G8" s="40" t="str">
        <f t="array" ref="G8">IFERROR(INDEX(List2repeat,MATCH(0,COUNTIF($G$1:G7,List2repeat),0)),"")</f>
        <v>Fly swatter</v>
      </c>
      <c r="H8" s="3" t="s">
        <v>129</v>
      </c>
      <c r="I8" s="3" t="s">
        <v>129</v>
      </c>
      <c r="J8" s="3" t="s">
        <v>129</v>
      </c>
      <c r="K8" s="3" t="s">
        <v>129</v>
      </c>
      <c r="L8" s="3" t="s">
        <v>137</v>
      </c>
    </row>
    <row r="9" spans="1:12">
      <c r="B9" s="100"/>
      <c r="C9" s="28" t="str">
        <v xml:space="preserve"> </v>
      </c>
      <c r="D9" s="27"/>
      <c r="E9" s="3" t="str">
        <f t="array" ref="E9">IFERROR(INDEX(List2.1, ROWS(E$1:$E8)), IFERROR(INDEX(List2.2, ROWS(E$1:$E8)-ROWS(List2.1)), IFERROR(INDEX(List2.3, ROWS(E$1:$E8)-ROWS(List2.1)-ROWS(List2.2)), "")))</f>
        <v>Travel board games</v>
      </c>
      <c r="F9" s="3" t="str">
        <f t="array" ref="F9">INDEX(List2nd,MATCH(0,COUNTIF($F$1:F8,List2nd),0))</f>
        <v>Paper</v>
      </c>
      <c r="G9" s="40" t="str">
        <f t="array" ref="G9">IFERROR(INDEX(List2repeat,MATCH(0,COUNTIF($G$1:G8,List2repeat),0)),"")</f>
        <v>Paper</v>
      </c>
      <c r="H9" s="3" t="s">
        <v>129</v>
      </c>
      <c r="I9" s="3" t="s">
        <v>129</v>
      </c>
      <c r="J9" s="3" t="s">
        <v>129</v>
      </c>
      <c r="K9" s="3" t="s">
        <v>293</v>
      </c>
      <c r="L9" s="3" t="s">
        <v>129</v>
      </c>
    </row>
    <row r="10" spans="1:12" ht="15.75" thickBot="1">
      <c r="B10" s="101"/>
      <c r="C10" s="30" t="str">
        <v xml:space="preserve"> </v>
      </c>
      <c r="D10" s="27"/>
      <c r="E10" s="3" t="str">
        <f t="array" ref="E10">IFERROR(INDEX(List2.1, ROWS(E$1:$E9)), IFERROR(INDEX(List2.2, ROWS(E$1:$E9)-ROWS(List2.1)), IFERROR(INDEX(List2.3, ROWS(E$1:$E9)-ROWS(List2.1)-ROWS(List2.2)), "")))</f>
        <v>Playing cards</v>
      </c>
      <c r="F10" s="3" t="str">
        <f t="array" ref="F10">INDEX(List2nd,MATCH(0,COUNTIF($F$1:F9,List2nd),0))</f>
        <v>Markers</v>
      </c>
      <c r="G10" s="40" t="str">
        <f t="array" ref="G10">IFERROR(INDEX(List2repeat,MATCH(0,COUNTIF($G$1:G9,List2repeat),0)),"")</f>
        <v>Markers</v>
      </c>
      <c r="H10" s="3" t="s">
        <v>129</v>
      </c>
      <c r="I10" s="3" t="s">
        <v>129</v>
      </c>
      <c r="J10" s="3" t="s">
        <v>129</v>
      </c>
      <c r="K10" s="3" t="s">
        <v>294</v>
      </c>
      <c r="L10" s="3" t="s">
        <v>129</v>
      </c>
    </row>
    <row r="11" spans="1:12">
      <c r="B11" s="41"/>
      <c r="C11" s="32"/>
      <c r="D11" s="32"/>
      <c r="E11" s="3" t="str">
        <f t="array" ref="E11">IFERROR(INDEX(List2.1, ROWS(E$1:$E10)), IFERROR(INDEX(List2.2, ROWS(E$1:$E10)-ROWS(List2.1)), IFERROR(INDEX(List2.3, ROWS(E$1:$E10)-ROWS(List2.1)-ROWS(List2.2)), "")))</f>
        <v>Dice</v>
      </c>
      <c r="F11" s="3">
        <f t="array" ref="F11">INDEX(List2nd,MATCH(0,COUNTIF($F$1:F10,List2nd),0))</f>
        <v>0</v>
      </c>
      <c r="G11" s="40">
        <f t="array" ref="G11">IFERROR(INDEX(List2repeat,MATCH(0,COUNTIF($G$1:G10,List2repeat),0)),"")</f>
        <v>0</v>
      </c>
    </row>
    <row r="12" spans="1:12" ht="15.75" thickBot="1">
      <c r="E12" s="3" t="str">
        <f t="array" ref="E12">IFERROR(INDEX(List2.1, ROWS(E$1:$E11)), IFERROR(INDEX(List2.2, ROWS(E$1:$E11)-ROWS(List2.1)), IFERROR(INDEX(List2.3, ROWS(E$1:$E11)-ROWS(List2.1)-ROWS(List2.2)), "")))</f>
        <v xml:space="preserve"> </v>
      </c>
      <c r="F12" s="3" t="str">
        <f t="array" ref="F12">INDEX(List2nd,MATCH(0,COUNTIF($F$1:F11,List2nd),0))</f>
        <v>Timer</v>
      </c>
      <c r="G12" s="40" t="str">
        <f t="array" ref="G12">IFERROR(INDEX(List2repeat,MATCH(0,COUNTIF($G$1:G11,List2repeat),0)),"")</f>
        <v>Timer</v>
      </c>
      <c r="H12" s="27"/>
      <c r="I12" s="27"/>
    </row>
    <row r="13" spans="1:12">
      <c r="B13" s="99" t="s">
        <v>126</v>
      </c>
      <c r="C13" s="26" t="str">
        <f t="array" ref="C13:C19">IF('Needs Assessment'!H32='Needs Assessment'!F32,H4:H10,IF('Needs Assessment'!H32='Needs Assessment'!F33,I4:I10,IF('Needs Assessment'!H32='Needs Assessment'!F34,J4:J10,IF('Needs Assessment'!H32='Needs Assessment'!F35,K4:K10,IF('Needs Assessment'!H32='Needs Assessment'!F36,L4:L10)))))</f>
        <v>Travel board games</v>
      </c>
      <c r="D13" s="27"/>
      <c r="E13" s="3" t="str">
        <f t="array" ref="E13">IFERROR(INDEX(List2.1, ROWS(E$1:$E12)), IFERROR(INDEX(List2.2, ROWS(E$1:$E12)-ROWS(List2.1)), IFERROR(INDEX(List2.3, ROWS(E$1:$E12)-ROWS(List2.1)-ROWS(List2.2)), "")))</f>
        <v xml:space="preserve"> </v>
      </c>
      <c r="F13" s="3" t="str">
        <f t="array" ref="F13">INDEX(List2nd,MATCH(0,COUNTIF($F$1:F12,List2nd),0))</f>
        <v/>
      </c>
      <c r="G13" s="40" t="str">
        <f t="array" ref="G13">IFERROR(INDEX(List2repeat,MATCH(0,COUNTIF($G$1:G12,List2repeat),0)),"")</f>
        <v/>
      </c>
      <c r="I13" s="27"/>
    </row>
    <row r="14" spans="1:12">
      <c r="B14" s="100"/>
      <c r="C14" s="34" t="str">
        <v>Playing cards</v>
      </c>
      <c r="D14" s="33"/>
      <c r="E14" s="3" t="str">
        <f t="array" ref="E14">IFERROR(INDEX(List2.1, ROWS(E$1:$E13)), IFERROR(INDEX(List2.2, ROWS(E$1:$E13)-ROWS(List2.1)), IFERROR(INDEX(List2.3, ROWS(E$1:$E13)-ROWS(List2.1)-ROWS(List2.2)), "")))</f>
        <v xml:space="preserve"> </v>
      </c>
      <c r="F14" s="3" t="e">
        <f t="array" ref="F14">INDEX(List2nd,MATCH(0,COUNTIF($F$1:F13,List2nd),0))</f>
        <v>#N/A</v>
      </c>
      <c r="G14" s="40" t="str">
        <f t="array" ref="G14">IFERROR(INDEX(List2repeat,MATCH(0,COUNTIF($G$1:G13,List2repeat),0)),"")</f>
        <v/>
      </c>
      <c r="I14" s="27"/>
    </row>
    <row r="15" spans="1:12">
      <c r="B15" s="100"/>
      <c r="C15" s="34" t="str">
        <v>Dice</v>
      </c>
      <c r="D15" s="33"/>
      <c r="E15" s="3" t="str">
        <f t="array" ref="E15">IFERROR(INDEX(List2.1, ROWS(E$1:$E14)), IFERROR(INDEX(List2.2, ROWS(E$1:$E14)-ROWS(List2.1)), IFERROR(INDEX(List2.3, ROWS(E$1:$E14)-ROWS(List2.1)-ROWS(List2.2)), "")))</f>
        <v xml:space="preserve"> </v>
      </c>
      <c r="F15" s="3" t="e">
        <f t="array" ref="F15">INDEX(List2nd,MATCH(0,COUNTIF($F$1:F14,List2nd),0))</f>
        <v>#N/A</v>
      </c>
      <c r="G15" s="40" t="str">
        <f t="array" ref="G15">IFERROR(INDEX(List2repeat,MATCH(0,COUNTIF($G$1:G14,List2repeat),0)),"")</f>
        <v/>
      </c>
      <c r="I15" s="27"/>
    </row>
    <row r="16" spans="1:12">
      <c r="B16" s="100"/>
      <c r="C16" s="34" t="str">
        <v xml:space="preserve"> </v>
      </c>
      <c r="D16" s="33"/>
      <c r="E16" s="3" t="str">
        <f t="array" ref="E16">IFERROR(INDEX(List2.1, ROWS(E$1:$E15)), IFERROR(INDEX(List2.2, ROWS(E$1:$E15)-ROWS(List2.1)), IFERROR(INDEX(List2.3, ROWS(E$1:$E15)-ROWS(List2.1)-ROWS(List2.2)), "")))</f>
        <v>Fly swatter</v>
      </c>
      <c r="F16" s="3" t="e">
        <f t="array" ref="F16">INDEX(List2nd,MATCH(0,COUNTIF($F$1:F15,List2nd),0))</f>
        <v>#N/A</v>
      </c>
      <c r="G16" s="40" t="str">
        <f t="array" ref="G16">IFERROR(INDEX(List2repeat,MATCH(0,COUNTIF($G$1:G15,List2repeat),0)),"")</f>
        <v/>
      </c>
      <c r="I16" s="27"/>
    </row>
    <row r="17" spans="1:9">
      <c r="B17" s="100"/>
      <c r="C17" s="34" t="str">
        <v xml:space="preserve"> </v>
      </c>
      <c r="D17" s="33"/>
      <c r="E17" s="3" t="str">
        <f t="array" ref="E17">IFERROR(INDEX(List2.1, ROWS(E$1:$E16)), IFERROR(INDEX(List2.2, ROWS(E$1:$E16)-ROWS(List2.1)), IFERROR(INDEX(List2.3, ROWS(E$1:$E16)-ROWS(List2.1)-ROWS(List2.2)), "")))</f>
        <v>Playing cards</v>
      </c>
      <c r="F17" s="3" t="e">
        <f t="array" ref="F17">INDEX(List2nd,MATCH(0,COUNTIF($F$1:F16,List2nd),0))</f>
        <v>#N/A</v>
      </c>
      <c r="G17" s="40" t="str">
        <f t="array" ref="G17">IFERROR(INDEX(List2repeat,MATCH(0,COUNTIF($G$1:G16,List2repeat),0)),"")</f>
        <v/>
      </c>
      <c r="I17" s="27"/>
    </row>
    <row r="18" spans="1:9">
      <c r="B18" s="100"/>
      <c r="C18" s="34" t="str">
        <v xml:space="preserve"> </v>
      </c>
      <c r="D18" s="33"/>
      <c r="E18" s="3" t="str">
        <f t="array" ref="E18">IFERROR(INDEX(List2.1, ROWS(E$1:$E17)), IFERROR(INDEX(List2.2, ROWS(E$1:$E17)-ROWS(List2.1)), IFERROR(INDEX(List2.3, ROWS(E$1:$E17)-ROWS(List2.1)-ROWS(List2.2)), "")))</f>
        <v>Paper</v>
      </c>
      <c r="F18" s="3" t="e">
        <f t="array" ref="F18">INDEX(List2nd,MATCH(0,COUNTIF($F$1:F17,List2nd),0))</f>
        <v>#N/A</v>
      </c>
      <c r="G18" s="40" t="str">
        <f t="array" ref="G18">IFERROR(INDEX(List2repeat,MATCH(0,COUNTIF($G$1:G17,List2repeat),0)),"")</f>
        <v/>
      </c>
      <c r="H18" s="33"/>
      <c r="I18" s="27"/>
    </row>
    <row r="19" spans="1:9" ht="15.75" thickBot="1">
      <c r="B19" s="101"/>
      <c r="C19" s="35" t="str">
        <v xml:space="preserve"> </v>
      </c>
      <c r="D19" s="33"/>
      <c r="E19" s="3" t="str">
        <f t="array" ref="E19">IFERROR(INDEX(List2.1, ROWS(E$1:$E18)), IFERROR(INDEX(List2.2, ROWS(E$1:$E18)-ROWS(List2.1)), IFERROR(INDEX(List2.3, ROWS(E$1:$E18)-ROWS(List2.1)-ROWS(List2.2)), "")))</f>
        <v>Markers</v>
      </c>
      <c r="F19" s="3" t="e">
        <f t="array" ref="F19">INDEX(List2nd,MATCH(0,COUNTIF($F$1:F18,List2nd),0))</f>
        <v>#N/A</v>
      </c>
      <c r="G19" s="40" t="str">
        <f t="array" ref="G19">IFERROR(INDEX(List2repeat,MATCH(0,COUNTIF($G$1:G18,List2repeat),0)),"")</f>
        <v/>
      </c>
      <c r="H19" s="33"/>
      <c r="I19" s="27"/>
    </row>
    <row r="20" spans="1:9">
      <c r="B20" s="42"/>
      <c r="C20" s="33"/>
      <c r="D20" s="33"/>
      <c r="E20" s="3"/>
      <c r="F20" s="3"/>
      <c r="G20" s="40"/>
      <c r="H20" s="33"/>
      <c r="I20" s="27"/>
    </row>
    <row r="21" spans="1:9" ht="15.75" thickBot="1">
      <c r="E21" s="3" t="str">
        <f t="array" ref="E21">IFERROR(INDEX(List2.1, ROWS(E$1:$E19)), IFERROR(INDEX(List2.2, ROWS(E$1:$E19)-ROWS(List2.1)), IFERROR(INDEX(List2.3, ROWS(E$1:$E19)-ROWS(List2.1)-ROWS(List2.2)), "")))</f>
        <v>Timer</v>
      </c>
      <c r="F21" s="3" t="e">
        <f t="array" ref="F21">INDEX(List2nd,MATCH(0,COUNTIF($F$1:F19,List2nd),0))</f>
        <v>#N/A</v>
      </c>
      <c r="G21" s="40" t="str">
        <f t="array" ref="G21">IFERROR(INDEX(List2repeat,MATCH(0,COUNTIF($G$1:G19,List2repeat),0)),"")</f>
        <v/>
      </c>
      <c r="H21" s="27"/>
      <c r="I21" s="27"/>
    </row>
    <row r="22" spans="1:9">
      <c r="B22" s="99" t="s">
        <v>127</v>
      </c>
      <c r="C22" s="26" t="str">
        <f t="array" ref="C22:C28">IF('Needs Assessment'!I32='Needs Assessment'!F32,H4:H10,IF('Needs Assessment'!I32='Needs Assessment'!F33,I4:I10,IF('Needs Assessment'!I32='Needs Assessment'!F34,J4:J10,IF('Needs Assessment'!I32='Needs Assessment'!F35,K4:K10,IF('Needs Assessment'!I32='Needs Assessment'!F36,L4:L10)))))</f>
        <v>Fly swatter</v>
      </c>
      <c r="D22" s="27"/>
      <c r="E22" s="3" t="str">
        <f t="array" ref="E22">IFERROR(INDEX(List2.1, ROWS(E$1:$E21)), IFERROR(INDEX(List2.2, ROWS(E$1:$E21)-ROWS(List2.1)), IFERROR(INDEX(List2.3, ROWS(E$1:$E21)-ROWS(List2.1)-ROWS(List2.2)), "")))</f>
        <v xml:space="preserve"> </v>
      </c>
      <c r="F22" s="3" t="e">
        <f t="array" ref="F22">INDEX(List2nd,MATCH(0,COUNTIF($F$1:F21,List2nd),0))</f>
        <v>#N/A</v>
      </c>
      <c r="G22" s="40" t="str">
        <f t="array" ref="G22">IFERROR(INDEX(List2repeat,MATCH(0,COUNTIF($G$1:G21,List2repeat),0)),"")</f>
        <v/>
      </c>
      <c r="H22" s="33"/>
      <c r="I22" s="27"/>
    </row>
    <row r="23" spans="1:9">
      <c r="B23" s="100"/>
      <c r="C23" s="34" t="str">
        <v>Playing cards</v>
      </c>
      <c r="D23" s="33"/>
      <c r="E23" s="3" t="str">
        <f t="array" ref="E23">IFERROR(INDEX(List2.1, ROWS(E$1:$E22)), IFERROR(INDEX(List2.2, ROWS(E$1:$E22)-ROWS(List2.1)), IFERROR(INDEX(List2.3, ROWS(E$1:$E22)-ROWS(List2.1)-ROWS(List2.2)), "")))</f>
        <v/>
      </c>
      <c r="F23" s="3"/>
      <c r="G23" s="40" t="str">
        <f t="array" ref="G23">IFERROR(INDEX(List2repeat,MATCH(0,COUNTIF($G$1:G22,List2repeat),0)),"")</f>
        <v/>
      </c>
      <c r="H23" s="27"/>
      <c r="I23" s="27"/>
    </row>
    <row r="24" spans="1:9">
      <c r="B24" s="100"/>
      <c r="C24" s="34" t="str">
        <v>Paper</v>
      </c>
      <c r="D24" s="33"/>
      <c r="H24" s="27"/>
      <c r="I24" s="27"/>
    </row>
    <row r="25" spans="1:9">
      <c r="B25" s="100"/>
      <c r="C25" s="34" t="str">
        <v>Markers</v>
      </c>
      <c r="D25" s="33"/>
      <c r="H25" s="27"/>
      <c r="I25" s="27"/>
    </row>
    <row r="26" spans="1:9">
      <c r="B26" s="100"/>
      <c r="C26" s="34" t="str">
        <v>Timer</v>
      </c>
      <c r="D26" s="33"/>
      <c r="H26" s="27"/>
      <c r="I26" s="27"/>
    </row>
    <row r="27" spans="1:9">
      <c r="B27" s="100"/>
      <c r="C27" s="34" t="str">
        <v xml:space="preserve"> </v>
      </c>
      <c r="D27" s="33"/>
      <c r="H27" s="27"/>
      <c r="I27" s="27"/>
    </row>
    <row r="28" spans="1:9" ht="15.75" thickBot="1">
      <c r="B28" s="101"/>
      <c r="C28" s="35" t="str">
        <v xml:space="preserve"> </v>
      </c>
      <c r="D28" s="33"/>
      <c r="H28" s="27"/>
      <c r="I28" s="27"/>
    </row>
    <row r="29" spans="1:9">
      <c r="H29" s="27"/>
      <c r="I29" s="27"/>
    </row>
    <row r="30" spans="1:9">
      <c r="A30" s="27"/>
      <c r="B30" s="43"/>
      <c r="C30" s="33"/>
      <c r="D30" s="33"/>
      <c r="E30" s="27"/>
      <c r="F30" s="27"/>
      <c r="G30" s="27"/>
      <c r="H30" s="33"/>
      <c r="I30" s="27"/>
    </row>
    <row r="31" spans="1:9">
      <c r="A31" s="27"/>
      <c r="B31" s="43"/>
      <c r="C31" s="33"/>
      <c r="D31" s="33"/>
      <c r="E31" s="27"/>
      <c r="F31" s="27"/>
      <c r="G31" s="27"/>
      <c r="H31" s="27"/>
      <c r="I31" s="27"/>
    </row>
    <row r="32" spans="1:9">
      <c r="A32" s="27"/>
      <c r="B32" s="43"/>
      <c r="C32" s="33"/>
      <c r="D32" s="33"/>
      <c r="E32" s="27"/>
      <c r="F32" s="27"/>
      <c r="G32" s="27"/>
      <c r="H32" s="27"/>
      <c r="I32" s="27"/>
    </row>
    <row r="33" spans="1:9">
      <c r="A33" s="27"/>
      <c r="B33" s="43"/>
      <c r="C33" s="33"/>
      <c r="D33" s="33"/>
      <c r="E33" s="27"/>
      <c r="F33" s="27"/>
      <c r="G33" s="27"/>
      <c r="H33" s="27"/>
      <c r="I33" s="27"/>
    </row>
    <row r="34" spans="1:9">
      <c r="A34" s="27"/>
      <c r="B34" s="43"/>
      <c r="C34" s="33"/>
      <c r="D34" s="33"/>
      <c r="E34" s="27"/>
      <c r="F34" s="27"/>
      <c r="G34" s="27"/>
      <c r="H34" s="27"/>
      <c r="I34" s="27"/>
    </row>
    <row r="35" spans="1:9">
      <c r="A35" s="27"/>
      <c r="B35" s="43"/>
      <c r="C35" s="33"/>
      <c r="D35" s="33"/>
      <c r="E35" s="27"/>
      <c r="F35" s="27"/>
      <c r="G35" s="27"/>
      <c r="H35" s="27"/>
      <c r="I35" s="27"/>
    </row>
    <row r="36" spans="1:9">
      <c r="A36" s="27"/>
      <c r="B36" s="43"/>
      <c r="C36" s="33"/>
      <c r="D36" s="33"/>
      <c r="E36" s="27"/>
      <c r="F36" s="27"/>
      <c r="G36" s="27"/>
      <c r="H36" s="27"/>
      <c r="I36" s="27"/>
    </row>
    <row r="37" spans="1:9">
      <c r="A37" s="27"/>
      <c r="B37" s="44"/>
      <c r="C37" s="27"/>
      <c r="D37" s="27"/>
      <c r="E37" s="27"/>
      <c r="F37" s="27"/>
      <c r="G37" s="27"/>
      <c r="H37" s="27"/>
      <c r="I37" s="27"/>
    </row>
    <row r="38" spans="1:9">
      <c r="A38" s="27"/>
      <c r="B38" s="43"/>
      <c r="C38" s="33"/>
      <c r="D38" s="33"/>
      <c r="E38" s="27"/>
      <c r="F38" s="27"/>
      <c r="G38" s="27"/>
      <c r="H38" s="33"/>
      <c r="I38" s="27"/>
    </row>
    <row r="39" spans="1:9">
      <c r="A39" s="27"/>
      <c r="B39" s="43"/>
      <c r="C39" s="33"/>
      <c r="D39" s="33"/>
      <c r="E39" s="27"/>
      <c r="F39" s="27"/>
      <c r="G39" s="27"/>
      <c r="H39" s="27"/>
      <c r="I39" s="27"/>
    </row>
    <row r="40" spans="1:9">
      <c r="A40" s="27"/>
      <c r="B40" s="43"/>
      <c r="C40" s="33"/>
      <c r="D40" s="33"/>
      <c r="E40" s="27"/>
      <c r="F40" s="27"/>
      <c r="G40" s="27"/>
      <c r="H40" s="27"/>
      <c r="I40" s="27"/>
    </row>
    <row r="41" spans="1:9">
      <c r="A41" s="27"/>
      <c r="B41" s="43"/>
      <c r="C41" s="33"/>
      <c r="D41" s="33"/>
      <c r="E41" s="27"/>
      <c r="F41" s="27"/>
      <c r="G41" s="27"/>
      <c r="H41" s="27"/>
      <c r="I41" s="27"/>
    </row>
    <row r="42" spans="1:9">
      <c r="A42" s="27"/>
      <c r="B42" s="43"/>
      <c r="C42" s="33"/>
      <c r="D42" s="33"/>
      <c r="E42" s="27"/>
      <c r="F42" s="27"/>
      <c r="G42" s="27"/>
      <c r="H42" s="27"/>
      <c r="I42" s="27"/>
    </row>
    <row r="43" spans="1:9">
      <c r="A43" s="27"/>
      <c r="B43" s="43"/>
      <c r="C43" s="33"/>
      <c r="D43" s="33"/>
      <c r="E43" s="27"/>
      <c r="F43" s="27"/>
      <c r="G43" s="27"/>
      <c r="H43" s="27"/>
      <c r="I43" s="27"/>
    </row>
    <row r="44" spans="1:9">
      <c r="A44" s="27"/>
      <c r="B44" s="43"/>
      <c r="C44" s="33"/>
      <c r="D44" s="33"/>
      <c r="E44" s="27"/>
      <c r="F44" s="27"/>
      <c r="G44" s="27"/>
      <c r="H44" s="27"/>
      <c r="I44" s="27"/>
    </row>
    <row r="45" spans="1:9">
      <c r="A45" s="27"/>
      <c r="B45" s="44"/>
      <c r="C45" s="27"/>
      <c r="D45" s="27"/>
      <c r="E45" s="27"/>
      <c r="F45" s="27"/>
      <c r="G45" s="27"/>
      <c r="H45" s="27"/>
      <c r="I45" s="27"/>
    </row>
    <row r="46" spans="1:9">
      <c r="A46" s="27"/>
      <c r="B46" s="44"/>
      <c r="C46" s="27"/>
      <c r="D46" s="27"/>
      <c r="E46" s="27"/>
      <c r="F46" s="27"/>
      <c r="G46" s="27"/>
      <c r="H46" s="27"/>
      <c r="I46" s="27"/>
    </row>
    <row r="47" spans="1:9">
      <c r="A47" s="27"/>
      <c r="B47" s="44"/>
      <c r="C47" s="32"/>
      <c r="D47" s="32"/>
      <c r="E47" s="27"/>
      <c r="F47" s="27"/>
      <c r="G47" s="27"/>
      <c r="H47" s="27"/>
      <c r="I47" s="27"/>
    </row>
    <row r="48" spans="1:9">
      <c r="A48" s="27"/>
      <c r="B48" s="44"/>
      <c r="C48" s="27"/>
      <c r="D48" s="27"/>
      <c r="E48" s="27"/>
      <c r="F48" s="27"/>
      <c r="G48" s="27"/>
      <c r="H48" s="27"/>
      <c r="I48" s="27"/>
    </row>
    <row r="49" spans="1:9">
      <c r="A49" s="27"/>
      <c r="B49" s="44"/>
      <c r="C49" s="27"/>
      <c r="D49" s="27"/>
      <c r="E49" s="27"/>
      <c r="F49" s="27"/>
      <c r="G49" s="27"/>
      <c r="H49" s="27"/>
      <c r="I49" s="27"/>
    </row>
    <row r="50" spans="1:9">
      <c r="C50" s="27"/>
      <c r="D50" s="27"/>
      <c r="E50" s="27"/>
      <c r="F50" s="27"/>
      <c r="G50" s="27"/>
    </row>
    <row r="51" spans="1:9">
      <c r="C51" s="27"/>
      <c r="D51" s="27"/>
      <c r="E51" s="27"/>
      <c r="F51" s="27"/>
      <c r="G51" s="27"/>
    </row>
    <row r="52" spans="1:9">
      <c r="C52" s="27"/>
      <c r="D52" s="27"/>
      <c r="E52" s="27"/>
      <c r="F52" s="27"/>
      <c r="G52" s="27"/>
    </row>
  </sheetData>
  <sheetProtection sheet="1" objects="1" scenarios="1"/>
  <mergeCells count="3">
    <mergeCell ref="B4:B10"/>
    <mergeCell ref="B13:B19"/>
    <mergeCell ref="B22:B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4"/>
  <sheetViews>
    <sheetView zoomScaleNormal="100" workbookViewId="0">
      <selection sqref="A1:XFD1048576"/>
    </sheetView>
  </sheetViews>
  <sheetFormatPr defaultRowHeight="15"/>
  <cols>
    <col min="1" max="1" width="62.28515625" style="2" customWidth="1"/>
    <col min="2" max="2" width="11.140625" style="1" customWidth="1"/>
    <col min="3" max="3" width="63" style="2" customWidth="1"/>
    <col min="4" max="4" width="9.7109375" style="2" customWidth="1"/>
    <col min="5" max="5" width="28.85546875" style="2" hidden="1" customWidth="1"/>
    <col min="6" max="6" width="29.85546875" style="2" hidden="1" customWidth="1"/>
    <col min="7" max="7" width="62.85546875" style="2" customWidth="1"/>
    <col min="8" max="9" width="30.140625" style="3" hidden="1" customWidth="1"/>
    <col min="10" max="14" width="25.7109375" style="3" hidden="1" customWidth="1"/>
    <col min="15" max="15" width="29.7109375" style="3" hidden="1" customWidth="1"/>
    <col min="16" max="17" width="25.7109375" style="3" hidden="1" customWidth="1"/>
    <col min="18" max="16384" width="9.140625" style="2"/>
  </cols>
  <sheetData>
    <row r="1" spans="1:17" ht="15.75">
      <c r="E1" s="22" t="s">
        <v>262</v>
      </c>
      <c r="F1" s="22" t="s">
        <v>265</v>
      </c>
      <c r="G1" s="23" t="s">
        <v>267</v>
      </c>
    </row>
    <row r="2" spans="1:17">
      <c r="A2" s="24"/>
      <c r="B2" s="24"/>
      <c r="C2" s="25"/>
      <c r="D2" s="25"/>
      <c r="E2" s="19" t="str">
        <f t="array" ref="E2">IFERROR(INDEX(List3.1,ROWS(E$1:$E1)),IFERROR(INDEX(List3.2, ROWS(E$1:$E1)-ROWS(List3.1)),IFERROR(INDEX(List3.3,ROWS(E$1:$E1)-ROWS(List3.1)-ROWS(List3.2)),IFERROR(INDEX(List3.4,ROWS(E$1:$E1)-ROWS(List3.1)-ROWS(List3.2)-ROWS(List3.3)),IFERROR(INDEX(List3.5,ROWS(E$1:$E1)-ROWS(List3.1)-ROWS(List3.2)-ROWS(List3.3)-ROWS(List3.4)),"")))))</f>
        <v>Restaurant menus</v>
      </c>
      <c r="F2" s="19" t="str">
        <f t="array" ref="F2">INDEX(List3nd,MATCH(0,COUNTIF($F$1:F1,List3nd),0))</f>
        <v>Restaurant menus</v>
      </c>
      <c r="G2" s="2" t="str">
        <f t="array" ref="G2">IFERROR(INDEX(List3repeat,MATCH(0,COUNTIF($G$1:G1,List3repeat),0)),"")</f>
        <v>Restaurant menus</v>
      </c>
    </row>
    <row r="3" spans="1:17" ht="15.75" thickBot="1">
      <c r="E3" s="19" t="str">
        <f t="array" ref="E3">IFERROR(INDEX(List3.1,ROWS(E$1:$E2)),IFERROR(INDEX(List3.2, ROWS(E$1:$E2)-ROWS(List3.1)),IFERROR(INDEX(List3.3,ROWS(E$1:$E2)-ROWS(List3.1)-ROWS(List3.2)),IFERROR(INDEX(List3.4,ROWS(E$1:$E2)-ROWS(List3.1)-ROWS(List3.2)-ROWS(List3.3)),IFERROR(INDEX(List3.5,ROWS(E$1:$E2)-ROWS(List3.1)-ROWS(List3.2)-ROWS(List3.3)-ROWS(List3.4)),"")))))</f>
        <v>Pictures of food</v>
      </c>
      <c r="F3" s="19" t="str">
        <f t="array" ref="F3">INDEX(List3nd,MATCH(0,COUNTIF($F$1:F2,List3nd),0))</f>
        <v>Pictures of food</v>
      </c>
      <c r="G3" s="2" t="str">
        <f t="array" ref="G3">IFERROR(INDEX(List3repeat,MATCH(0,COUNTIF($G$1:G2,List3repeat),0)),"")</f>
        <v>Pictures of food</v>
      </c>
      <c r="H3" s="17" t="s">
        <v>19</v>
      </c>
      <c r="I3" s="17" t="s">
        <v>20</v>
      </c>
      <c r="J3" s="17" t="s">
        <v>159</v>
      </c>
      <c r="K3" s="17" t="s">
        <v>160</v>
      </c>
      <c r="L3" s="17" t="s">
        <v>23</v>
      </c>
      <c r="M3" s="17" t="s">
        <v>24</v>
      </c>
      <c r="N3" s="17" t="s">
        <v>25</v>
      </c>
      <c r="O3" s="17" t="s">
        <v>26</v>
      </c>
      <c r="P3" s="17" t="s">
        <v>27</v>
      </c>
      <c r="Q3" s="17" t="s">
        <v>28</v>
      </c>
    </row>
    <row r="4" spans="1:17" ht="15.75">
      <c r="A4" s="12" t="s">
        <v>192</v>
      </c>
      <c r="B4" s="102" t="s">
        <v>139</v>
      </c>
      <c r="C4" s="26" t="str">
        <f t="array" ref="C4:C10">IF('Needs Assessment'!G68='Needs Assessment'!F68,H4:H10,IF('Needs Assessment'!G68='Needs Assessment'!F69,I4:I10,IF('Needs Assessment'!G68='Needs Assessment'!F70,J4:J10,IF('Needs Assessment'!G68='Needs Assessment'!F71,K4:K10,IF('Needs Assessment'!G68='Needs Assessment'!F72,L4:L10,IF('Needs Assessment'!G68='Needs Assessment'!F73,M4:M10,IF('Needs Assessment'!G68='Needs Assessment'!F74,N4:N10,IF('Needs Assessment'!G68='Needs Assessment'!F75,O4:O10,IF('Needs Assessment'!G68='Needs Assessment'!F76,P4:P10,IF('Needs Assessment'!G68='Needs Assessment'!F83,Q4:Q10))))))))))</f>
        <v>Restaurant menus</v>
      </c>
      <c r="D4" s="27"/>
      <c r="E4" s="19" t="str">
        <f t="array" ref="E4">IFERROR(INDEX(List3.1,ROWS(E$1:$E3)),IFERROR(INDEX(List3.2, ROWS(E$1:$E3)-ROWS(List3.1)),IFERROR(INDEX(List3.3,ROWS(E$1:$E3)-ROWS(List3.1)-ROWS(List3.2)),IFERROR(INDEX(List3.4,ROWS(E$1:$E3)-ROWS(List3.1)-ROWS(List3.2)-ROWS(List3.3)),IFERROR(INDEX(List3.5,ROWS(E$1:$E3)-ROWS(List3.1)-ROWS(List3.2)-ROWS(List3.3)-ROWS(List3.4)),"")))))</f>
        <v>Pictures of drinks</v>
      </c>
      <c r="F4" s="19" t="str">
        <f t="array" ref="F4">INDEX(List3nd,MATCH(0,COUNTIF($F$1:F3,List3nd),0))</f>
        <v>Pictures of drinks</v>
      </c>
      <c r="G4" s="2" t="str">
        <f t="array" ref="G4">IFERROR(INDEX(List3repeat,MATCH(0,COUNTIF($G$1:G3,List3repeat),0)),"")</f>
        <v>Pictures of drinks</v>
      </c>
      <c r="H4" s="3" t="s">
        <v>161</v>
      </c>
      <c r="I4" s="3" t="s">
        <v>165</v>
      </c>
      <c r="J4" s="3" t="s">
        <v>167</v>
      </c>
      <c r="K4" s="3" t="s">
        <v>167</v>
      </c>
      <c r="L4" s="3" t="s">
        <v>167</v>
      </c>
      <c r="M4" s="3" t="s">
        <v>177</v>
      </c>
      <c r="N4" s="3" t="s">
        <v>182</v>
      </c>
      <c r="O4" s="3" t="s">
        <v>167</v>
      </c>
      <c r="P4" s="3" t="s">
        <v>167</v>
      </c>
      <c r="Q4" s="3" t="s">
        <v>167</v>
      </c>
    </row>
    <row r="5" spans="1:17">
      <c r="B5" s="103"/>
      <c r="C5" s="28" t="str">
        <v>Pictures of food</v>
      </c>
      <c r="D5" s="27"/>
      <c r="E5" s="19" t="str">
        <f t="array" ref="E5">IFERROR(INDEX(List3.1,ROWS(E$1:$E4)),IFERROR(INDEX(List3.2, ROWS(E$1:$E4)-ROWS(List3.1)),IFERROR(INDEX(List3.3,ROWS(E$1:$E4)-ROWS(List3.1)-ROWS(List3.2)),IFERROR(INDEX(List3.4,ROWS(E$1:$E4)-ROWS(List3.1)-ROWS(List3.2)-ROWS(List3.3)),IFERROR(INDEX(List3.5,ROWS(E$1:$E4)-ROWS(List3.1)-ROWS(List3.2)-ROWS(List3.3)-ROWS(List3.4)),"")))))</f>
        <v>Empty alcohol bottles</v>
      </c>
      <c r="F5" s="19" t="str">
        <f t="array" ref="F5">INDEX(List3nd,MATCH(0,COUNTIF($F$1:F4,List3nd),0))</f>
        <v>Empty alcohol bottles</v>
      </c>
      <c r="G5" s="2" t="str">
        <f t="array" ref="G5">IFERROR(INDEX(List3repeat,MATCH(0,COUNTIF($G$1:G4,List3repeat),0)),"")</f>
        <v>Empty alcohol bottles</v>
      </c>
      <c r="H5" s="3" t="s">
        <v>162</v>
      </c>
      <c r="I5" s="3" t="s">
        <v>162</v>
      </c>
      <c r="J5" s="3" t="s">
        <v>168</v>
      </c>
      <c r="K5" s="3" t="s">
        <v>173</v>
      </c>
      <c r="L5" s="3" t="s">
        <v>176</v>
      </c>
      <c r="M5" s="3" t="s">
        <v>178</v>
      </c>
      <c r="N5" s="3" t="s">
        <v>183</v>
      </c>
      <c r="O5" s="3" t="s">
        <v>186</v>
      </c>
      <c r="P5" s="3" t="s">
        <v>189</v>
      </c>
      <c r="Q5" s="3" t="s">
        <v>186</v>
      </c>
    </row>
    <row r="6" spans="1:17">
      <c r="B6" s="103"/>
      <c r="C6" s="28" t="str">
        <v>Pictures of drinks</v>
      </c>
      <c r="D6" s="27"/>
      <c r="E6" s="19" t="str">
        <f t="array" ref="E6">IFERROR(INDEX(List3.1,ROWS(E$1:$E5)),IFERROR(INDEX(List3.2, ROWS(E$1:$E5)-ROWS(List3.1)),IFERROR(INDEX(List3.3,ROWS(E$1:$E5)-ROWS(List3.1)-ROWS(List3.2)),IFERROR(INDEX(List3.4,ROWS(E$1:$E5)-ROWS(List3.1)-ROWS(List3.2)-ROWS(List3.3)),IFERROR(INDEX(List3.5,ROWS(E$1:$E5)-ROWS(List3.1)-ROWS(List3.2)-ROWS(List3.3)-ROWS(List3.4)),"")))))</f>
        <v>Meal receipt</v>
      </c>
      <c r="F6" s="19" t="str">
        <f t="array" ref="F6">INDEX(List3nd,MATCH(0,COUNTIF($F$1:F5,List3nd),0))</f>
        <v>Meal receipt</v>
      </c>
      <c r="G6" s="2" t="str">
        <f t="array" ref="G6">IFERROR(INDEX(List3repeat,MATCH(0,COUNTIF($G$1:G5,List3repeat),0)),"")</f>
        <v>Meal receipt</v>
      </c>
      <c r="H6" s="3" t="s">
        <v>280</v>
      </c>
      <c r="I6" s="3" t="s">
        <v>166</v>
      </c>
      <c r="J6" s="3" t="s">
        <v>169</v>
      </c>
      <c r="K6" s="3" t="s">
        <v>174</v>
      </c>
      <c r="L6" s="3" t="s">
        <v>280</v>
      </c>
      <c r="M6" s="3" t="s">
        <v>179</v>
      </c>
      <c r="N6" s="3" t="s">
        <v>184</v>
      </c>
      <c r="O6" s="3" t="s">
        <v>187</v>
      </c>
      <c r="P6" s="3" t="s">
        <v>166</v>
      </c>
      <c r="Q6" s="3" t="s">
        <v>88</v>
      </c>
    </row>
    <row r="7" spans="1:17">
      <c r="B7" s="103"/>
      <c r="C7" s="28" t="str">
        <v>Empty alcohol bottles</v>
      </c>
      <c r="D7" s="27"/>
      <c r="E7" s="19" t="str">
        <f t="array" ref="E7">IFERROR(INDEX(List3.1,ROWS(E$1:$E6)),IFERROR(INDEX(List3.2, ROWS(E$1:$E6)-ROWS(List3.1)),IFERROR(INDEX(List3.3,ROWS(E$1:$E6)-ROWS(List3.1)-ROWS(List3.2)),IFERROR(INDEX(List3.4,ROWS(E$1:$E6)-ROWS(List3.1)-ROWS(List3.2)-ROWS(List3.3)),IFERROR(INDEX(List3.5,ROWS(E$1:$E6)-ROWS(List3.1)-ROWS(List3.2)-ROWS(List3.3)-ROWS(List3.4)),"")))))</f>
        <v xml:space="preserve"> </v>
      </c>
      <c r="F7" s="19" t="str">
        <f t="array" ref="F7">INDEX(List3nd,MATCH(0,COUNTIF($F$1:F6,List3nd),0))</f>
        <v xml:space="preserve"> </v>
      </c>
      <c r="G7" s="2" t="str">
        <f t="array" ref="G7">IFERROR(INDEX(List3repeat,MATCH(0,COUNTIF($G$1:G6,List3repeat),0)),"")</f>
        <v xml:space="preserve"> </v>
      </c>
      <c r="H7" s="3" t="s">
        <v>281</v>
      </c>
      <c r="I7" s="3" t="s">
        <v>129</v>
      </c>
      <c r="J7" s="3" t="s">
        <v>170</v>
      </c>
      <c r="K7" s="3" t="s">
        <v>175</v>
      </c>
      <c r="L7" s="3" t="s">
        <v>281</v>
      </c>
      <c r="M7" s="3" t="s">
        <v>180</v>
      </c>
      <c r="N7" s="3" t="s">
        <v>185</v>
      </c>
      <c r="O7" s="3" t="s">
        <v>188</v>
      </c>
      <c r="P7" s="3" t="s">
        <v>188</v>
      </c>
      <c r="Q7" s="3" t="s">
        <v>129</v>
      </c>
    </row>
    <row r="8" spans="1:17">
      <c r="B8" s="103"/>
      <c r="C8" s="28" t="str">
        <v>Meal receipt</v>
      </c>
      <c r="D8" s="27"/>
      <c r="E8" s="19" t="str">
        <f t="array" ref="E8">IFERROR(INDEX(List3.1,ROWS(E$1:$E7)),IFERROR(INDEX(List3.2, ROWS(E$1:$E7)-ROWS(List3.1)),IFERROR(INDEX(List3.3,ROWS(E$1:$E7)-ROWS(List3.1)-ROWS(List3.2)),IFERROR(INDEX(List3.4,ROWS(E$1:$E7)-ROWS(List3.1)-ROWS(List3.2)-ROWS(List3.3)),IFERROR(INDEX(List3.5,ROWS(E$1:$E7)-ROWS(List3.1)-ROWS(List3.2)-ROWS(List3.3)-ROWS(List3.4)),"")))))</f>
        <v xml:space="preserve"> </v>
      </c>
      <c r="F8" s="19" t="str">
        <f t="array" ref="F8">INDEX(List3nd,MATCH(0,COUNTIF($F$1:F7,List3nd),0))</f>
        <v>Used/old cell phone</v>
      </c>
      <c r="G8" s="2" t="str">
        <f t="array" ref="G8">IFERROR(INDEX(List3repeat,MATCH(0,COUNTIF($G$1:G7,List3repeat),0)),"")</f>
        <v>Used/old cell phone</v>
      </c>
      <c r="H8" s="3" t="s">
        <v>163</v>
      </c>
      <c r="I8" s="3" t="s">
        <v>129</v>
      </c>
      <c r="J8" s="3" t="s">
        <v>171</v>
      </c>
      <c r="K8" s="3" t="s">
        <v>129</v>
      </c>
      <c r="L8" s="3" t="s">
        <v>163</v>
      </c>
      <c r="M8" s="3" t="s">
        <v>181</v>
      </c>
      <c r="N8" s="3" t="s">
        <v>129</v>
      </c>
      <c r="O8" s="3" t="s">
        <v>166</v>
      </c>
      <c r="P8" s="3" t="s">
        <v>190</v>
      </c>
      <c r="Q8" s="3" t="s">
        <v>163</v>
      </c>
    </row>
    <row r="9" spans="1:17">
      <c r="B9" s="103"/>
      <c r="C9" s="28" t="str">
        <v xml:space="preserve"> </v>
      </c>
      <c r="D9" s="27"/>
      <c r="E9" s="19" t="str">
        <f t="array" ref="E9">IFERROR(INDEX(List3.1,ROWS(E$1:$E8)),IFERROR(INDEX(List3.2, ROWS(E$1:$E8)-ROWS(List3.1)),IFERROR(INDEX(List3.3,ROWS(E$1:$E8)-ROWS(List3.1)-ROWS(List3.2)),IFERROR(INDEX(List3.4,ROWS(E$1:$E8)-ROWS(List3.1)-ROWS(List3.2)-ROWS(List3.3)),IFERROR(INDEX(List3.5,ROWS(E$1:$E8)-ROWS(List3.1)-ROWS(List3.2)-ROWS(List3.3)-ROWS(List3.4)),"")))))</f>
        <v>Used/old cell phone</v>
      </c>
      <c r="F9" s="19" t="str">
        <f t="array" ref="F9">INDEX(List3nd,MATCH(0,COUNTIF($F$1:F8,List3nd),0))</f>
        <v>Sample student report card</v>
      </c>
      <c r="G9" s="2" t="str">
        <f t="array" ref="G9">IFERROR(INDEX(List3repeat,MATCH(0,COUNTIF($G$1:G8,List3repeat),0)),"")</f>
        <v>Sample student report card</v>
      </c>
      <c r="H9" s="3" t="s">
        <v>164</v>
      </c>
      <c r="I9" s="3" t="s">
        <v>164</v>
      </c>
      <c r="J9" s="3" t="s">
        <v>172</v>
      </c>
      <c r="K9" s="3" t="s">
        <v>129</v>
      </c>
      <c r="L9" s="3" t="s">
        <v>129</v>
      </c>
      <c r="M9" s="3" t="s">
        <v>129</v>
      </c>
      <c r="N9" s="3" t="s">
        <v>295</v>
      </c>
      <c r="O9" s="3" t="s">
        <v>129</v>
      </c>
      <c r="P9" s="3" t="s">
        <v>129</v>
      </c>
      <c r="Q9" s="3" t="s">
        <v>191</v>
      </c>
    </row>
    <row r="10" spans="1:17" ht="15.75" thickBot="1">
      <c r="B10" s="104"/>
      <c r="C10" s="30" t="str">
        <v xml:space="preserve"> </v>
      </c>
      <c r="D10" s="27"/>
      <c r="E10" s="19" t="str">
        <f t="array" ref="E10">IFERROR(INDEX(List3.1,ROWS(E$1:$E9)),IFERROR(INDEX(List3.2, ROWS(E$1:$E9)-ROWS(List3.1)),IFERROR(INDEX(List3.3,ROWS(E$1:$E9)-ROWS(List3.1)-ROWS(List3.2)),IFERROR(INDEX(List3.4,ROWS(E$1:$E9)-ROWS(List3.1)-ROWS(List3.2)-ROWS(List3.3)),IFERROR(INDEX(List3.5,ROWS(E$1:$E9)-ROWS(List3.1)-ROWS(List3.2)-ROWS(List3.3)-ROWS(List3.4)),"")))))</f>
        <v>Sample student report card</v>
      </c>
      <c r="F10" s="19" t="str">
        <f t="array" ref="F10">INDEX(List3nd,MATCH(0,COUNTIF($F$1:F9,List3nd),0))</f>
        <v>Sample notes home from teachers</v>
      </c>
      <c r="G10" s="2" t="str">
        <f t="array" ref="G10">IFERROR(INDEX(List3repeat,MATCH(0,COUNTIF($G$1:G9,List3repeat),0)),"")</f>
        <v>Sample notes home from teachers</v>
      </c>
      <c r="H10" s="3" t="s">
        <v>129</v>
      </c>
      <c r="I10" s="3" t="s">
        <v>129</v>
      </c>
      <c r="J10" s="3" t="s">
        <v>129</v>
      </c>
      <c r="K10" s="3" t="s">
        <v>129</v>
      </c>
      <c r="L10" s="3" t="s">
        <v>129</v>
      </c>
      <c r="M10" s="3" t="s">
        <v>129</v>
      </c>
      <c r="N10" s="3" t="s">
        <v>296</v>
      </c>
      <c r="O10" s="3" t="s">
        <v>129</v>
      </c>
      <c r="P10" s="3" t="s">
        <v>129</v>
      </c>
      <c r="Q10" s="3" t="s">
        <v>129</v>
      </c>
    </row>
    <row r="11" spans="1:17">
      <c r="B11" s="31"/>
      <c r="C11" s="32"/>
      <c r="D11" s="32"/>
      <c r="E11" s="19" t="str">
        <f t="array" ref="E11">IFERROR(INDEX(List3.1,ROWS(E$1:$E10)),IFERROR(INDEX(List3.2, ROWS(E$1:$E10)-ROWS(List3.1)),IFERROR(INDEX(List3.3,ROWS(E$1:$E10)-ROWS(List3.1)-ROWS(List3.2)),IFERROR(INDEX(List3.4,ROWS(E$1:$E10)-ROWS(List3.1)-ROWS(List3.2)-ROWS(List3.3)),IFERROR(INDEX(List3.5,ROWS(E$1:$E10)-ROWS(List3.1)-ROWS(List3.2)-ROWS(List3.3)-ROWS(List3.4)),"")))))</f>
        <v>Sample notes home from teachers</v>
      </c>
      <c r="F11" s="19" t="str">
        <f t="array" ref="F11">INDEX(List3nd,MATCH(0,COUNTIF($F$1:F10,List3nd),0))</f>
        <v>Local school supply lists</v>
      </c>
      <c r="G11" s="2" t="str">
        <f t="array" ref="G11">IFERROR(INDEX(List3repeat,MATCH(0,COUNTIF($G$1:G10,List3repeat),0)),"")</f>
        <v>Local school supply lists</v>
      </c>
    </row>
    <row r="12" spans="1:17" ht="15.75" thickBot="1">
      <c r="E12" s="19" t="str">
        <f t="array" ref="E12">IFERROR(INDEX(List3.1,ROWS(E$1:$E11)),IFERROR(INDEX(List3.2, ROWS(E$1:$E11)-ROWS(List3.1)),IFERROR(INDEX(List3.3,ROWS(E$1:$E11)-ROWS(List3.1)-ROWS(List3.2)),IFERROR(INDEX(List3.4,ROWS(E$1:$E11)-ROWS(List3.1)-ROWS(List3.2)-ROWS(List3.3)),IFERROR(INDEX(List3.5,ROWS(E$1:$E11)-ROWS(List3.1)-ROWS(List3.2)-ROWS(List3.3)-ROWS(List3.4)),"")))))</f>
        <v>Local school supply lists</v>
      </c>
      <c r="F12" s="19" t="str">
        <f t="array" ref="F12">INDEX(List3nd,MATCH(0,COUNTIF($F$1:F11,List3nd),0))</f>
        <v>Local school calendar</v>
      </c>
      <c r="G12" s="2" t="str">
        <f t="array" ref="G12">IFERROR(INDEX(List3repeat,MATCH(0,COUNTIF($G$1:G11,List3repeat),0)),"")</f>
        <v>Local school calendar</v>
      </c>
      <c r="I12" s="45"/>
    </row>
    <row r="13" spans="1:17">
      <c r="B13" s="96" t="s">
        <v>140</v>
      </c>
      <c r="C13" s="26" t="str">
        <f t="array" ref="C13:C19">IF('Needs Assessment'!H38='Needs Assessment'!F38,H4:H10,IF('Needs Assessment'!H38='Needs Assessment'!F39,I4:I10,IF('Needs Assessment'!H38='Needs Assessment'!F40,J4:J10,IF('Needs Assessment'!H38='Needs Assessment'!F41,K4:K10,IF('Needs Assessment'!H38='Needs Assessment'!F42,L4:L10,IF('Needs Assessment'!H38='Needs Assessment'!F43,M4:M10,IF('Needs Assessment'!H38='Needs Assessment'!F44,N4:N10,IF('Needs Assessment'!H38='Needs Assessment'!F45,O4:O10,IF('Needs Assessment'!H38='Needs Assessment'!F46,P4:P10,IF('Needs Assessment'!H38='Needs Assessment'!F47,Q4:Q10))))))))))</f>
        <v>Used/old cell phone</v>
      </c>
      <c r="D13" s="27"/>
      <c r="E13" s="19" t="str">
        <f t="array" ref="E13">IFERROR(INDEX(List3.1,ROWS(E$1:$E12)),IFERROR(INDEX(List3.2, ROWS(E$1:$E12)-ROWS(List3.1)),IFERROR(INDEX(List3.3,ROWS(E$1:$E12)-ROWS(List3.1)-ROWS(List3.2)),IFERROR(INDEX(List3.4,ROWS(E$1:$E12)-ROWS(List3.1)-ROWS(List3.2)-ROWS(List3.3)),IFERROR(INDEX(List3.5,ROWS(E$1:$E12)-ROWS(List3.1)-ROWS(List3.2)-ROWS(List3.3)-ROWS(List3.4)),"")))))</f>
        <v>Local school calendar</v>
      </c>
      <c r="F13" s="19" t="str">
        <f t="array" ref="F13">INDEX(List3nd,MATCH(0,COUNTIF($F$1:F12,List3nd),0))</f>
        <v>DR: http://www.nyc.gov/html/weareny/html/home/home.shtml</v>
      </c>
      <c r="G13" s="2" t="str">
        <f t="array" ref="G13">IFERROR(INDEX(List3repeat,MATCH(0,COUNTIF($G$1:G12,List3repeat),0)),"")</f>
        <v>DR: http://www.nyc.gov/html/weareny/html/home/home.shtml</v>
      </c>
      <c r="I13" s="45"/>
    </row>
    <row r="14" spans="1:17">
      <c r="B14" s="97"/>
      <c r="C14" s="34" t="str">
        <v>Sample student report card</v>
      </c>
      <c r="D14" s="33"/>
      <c r="E14" s="19" t="str">
        <f t="array" ref="E14">IFERROR(INDEX(List3.1,ROWS(E$1:$E13)),IFERROR(INDEX(List3.2, ROWS(E$1:$E13)-ROWS(List3.1)),IFERROR(INDEX(List3.3,ROWS(E$1:$E13)-ROWS(List3.1)-ROWS(List3.2)),IFERROR(INDEX(List3.4,ROWS(E$1:$E13)-ROWS(List3.1)-ROWS(List3.2)-ROWS(List3.3)),IFERROR(INDEX(List3.5,ROWS(E$1:$E13)-ROWS(List3.1)-ROWS(List3.2)-ROWS(List3.3)-ROWS(List3.4)),"")))))</f>
        <v>DR: http://www.nyc.gov/html/weareny/html/home/home.shtml</v>
      </c>
      <c r="F14" s="19" t="str">
        <f t="array" ref="F14">INDEX(List3nd,MATCH(0,COUNTIF($F$1:F13,List3nd),0))</f>
        <v>Hospital intake forms</v>
      </c>
      <c r="G14" s="2" t="str">
        <f t="array" ref="G14">IFERROR(INDEX(List3repeat,MATCH(0,COUNTIF($G$1:G13,List3repeat),0)),"")</f>
        <v>Hospital intake forms</v>
      </c>
      <c r="I14" s="45"/>
    </row>
    <row r="15" spans="1:17">
      <c r="B15" s="97"/>
      <c r="C15" s="34" t="str">
        <v>Sample notes home from teachers</v>
      </c>
      <c r="D15" s="33"/>
      <c r="E15" s="19" t="str">
        <f t="array" ref="E15">IFERROR(INDEX(List3.1,ROWS(E$1:$E14)),IFERROR(INDEX(List3.2, ROWS(E$1:$E14)-ROWS(List3.1)),IFERROR(INDEX(List3.3,ROWS(E$1:$E14)-ROWS(List3.1)-ROWS(List3.2)),IFERROR(INDEX(List3.4,ROWS(E$1:$E14)-ROWS(List3.1)-ROWS(List3.2)-ROWS(List3.3)),IFERROR(INDEX(List3.5,ROWS(E$1:$E14)-ROWS(List3.1)-ROWS(List3.2)-ROWS(List3.3)-ROWS(List3.4)),"")))))</f>
        <v xml:space="preserve"> </v>
      </c>
      <c r="F15" s="19" t="str">
        <f t="array" ref="F15">INDEX(List3nd,MATCH(0,COUNTIF($F$1:F14,List3nd),0))</f>
        <v>Medicine bottle/packages</v>
      </c>
      <c r="G15" s="2" t="str">
        <f t="array" ref="G15">IFERROR(INDEX(List3repeat,MATCH(0,COUNTIF($G$1:G14,List3repeat),0)),"")</f>
        <v>Medicine bottle/packages</v>
      </c>
      <c r="I15" s="45"/>
    </row>
    <row r="16" spans="1:17">
      <c r="B16" s="97"/>
      <c r="C16" s="34" t="str">
        <v>Local school supply lists</v>
      </c>
      <c r="D16" s="33"/>
      <c r="E16" s="19" t="str">
        <f t="array" ref="E16">IFERROR(INDEX(List3.1,ROWS(E$1:$E15)),IFERROR(INDEX(List3.2, ROWS(E$1:$E15)-ROWS(List3.1)),IFERROR(INDEX(List3.3,ROWS(E$1:$E15)-ROWS(List3.1)-ROWS(List3.2)),IFERROR(INDEX(List3.4,ROWS(E$1:$E15)-ROWS(List3.1)-ROWS(List3.2)-ROWS(List3.3)),IFERROR(INDEX(List3.5,ROWS(E$1:$E15)-ROWS(List3.1)-ROWS(List3.2)-ROWS(List3.3)-ROWS(List3.4)),"")))))</f>
        <v>Used/old cell phone</v>
      </c>
      <c r="F16" s="19" t="str">
        <f t="array" ref="F16">INDEX(List3nd,MATCH(0,COUNTIF($F$1:F15,List3nd),0))</f>
        <v>Pictures of common medical equipment</v>
      </c>
      <c r="G16" s="2" t="str">
        <f t="array" ref="G16">IFERROR(INDEX(List3repeat,MATCH(0,COUNTIF($G$1:G15,List3repeat),0)),"")</f>
        <v>Pictures of common medical equipment</v>
      </c>
      <c r="I16" s="45"/>
    </row>
    <row r="17" spans="2:13">
      <c r="B17" s="97"/>
      <c r="C17" s="34" t="str">
        <v>Local school calendar</v>
      </c>
      <c r="D17" s="33"/>
      <c r="E17" s="19" t="str">
        <f t="array" ref="E17">IFERROR(INDEX(List3.1,ROWS(E$1:$E16)),IFERROR(INDEX(List3.2, ROWS(E$1:$E16)-ROWS(List3.1)),IFERROR(INDEX(List3.3,ROWS(E$1:$E16)-ROWS(List3.1)-ROWS(List3.2)),IFERROR(INDEX(List3.4,ROWS(E$1:$E16)-ROWS(List3.1)-ROWS(List3.2)-ROWS(List3.3)),IFERROR(INDEX(List3.5,ROWS(E$1:$E16)-ROWS(List3.1)-ROWS(List3.2)-ROWS(List3.3)-ROWS(List3.4)),"")))))</f>
        <v>Hospital intake forms</v>
      </c>
      <c r="F17" s="19">
        <f t="array" ref="F17">INDEX(List3nd,MATCH(0,COUNTIF($F$1:F16,List3nd),0))</f>
        <v>0</v>
      </c>
      <c r="G17" s="2">
        <f t="array" ref="G17">IFERROR(INDEX(List3repeat,MATCH(0,COUNTIF($G$1:G16,List3repeat),0)),"")</f>
        <v>0</v>
      </c>
      <c r="I17" s="45"/>
    </row>
    <row r="18" spans="2:13">
      <c r="B18" s="97"/>
      <c r="C18" s="34" t="str">
        <v>DR: http://www.nyc.gov/html/weareny/html/home/home.shtml</v>
      </c>
      <c r="D18" s="33"/>
      <c r="E18" s="19" t="str">
        <f t="array" ref="E18">IFERROR(INDEX(List3.1,ROWS(E$1:$E17)),IFERROR(INDEX(List3.2, ROWS(E$1:$E17)-ROWS(List3.1)),IFERROR(INDEX(List3.3,ROWS(E$1:$E17)-ROWS(List3.1)-ROWS(List3.2)),IFERROR(INDEX(List3.4,ROWS(E$1:$E17)-ROWS(List3.1)-ROWS(List3.2)-ROWS(List3.3)),IFERROR(INDEX(List3.5,ROWS(E$1:$E17)-ROWS(List3.1)-ROWS(List3.2)-ROWS(List3.3)-ROWS(List3.4)),"")))))</f>
        <v>Medicine bottle/packages</v>
      </c>
      <c r="F18" s="19" t="str">
        <f t="array" ref="F18">INDEX(List3nd,MATCH(0,COUNTIF($F$1:F17,List3nd),0))</f>
        <v>Immigrant services directory</v>
      </c>
      <c r="G18" s="2" t="str">
        <f t="array" ref="G18">IFERROR(INDEX(List3repeat,MATCH(0,COUNTIF($G$1:G17,List3repeat),0)),"")</f>
        <v>Immigrant services directory</v>
      </c>
      <c r="I18" s="45"/>
    </row>
    <row r="19" spans="2:13" ht="15.75" thickBot="1">
      <c r="B19" s="98"/>
      <c r="C19" s="35" t="str">
        <v xml:space="preserve"> </v>
      </c>
      <c r="D19" s="33"/>
      <c r="E19" s="19" t="str">
        <f t="array" ref="E19">IFERROR(INDEX(List3.1,ROWS(E$1:$E18)),IFERROR(INDEX(List3.2, ROWS(E$1:$E18)-ROWS(List3.1)),IFERROR(INDEX(List3.3,ROWS(E$1:$E18)-ROWS(List3.1)-ROWS(List3.2)),IFERROR(INDEX(List3.4,ROWS(E$1:$E18)-ROWS(List3.1)-ROWS(List3.2)-ROWS(List3.3)),IFERROR(INDEX(List3.5,ROWS(E$1:$E18)-ROWS(List3.1)-ROWS(List3.2)-ROWS(List3.3)-ROWS(List3.4)),"")))))</f>
        <v>Pictures of common medical equipment</v>
      </c>
      <c r="F19" s="19" t="str">
        <f t="array" ref="F19">INDEX(List3nd,MATCH(0,COUNTIF($F$1:F18,List3nd),0))</f>
        <v>Pictures of popular figures in U.S. history</v>
      </c>
      <c r="G19" s="2" t="str">
        <f t="array" ref="G19">IFERROR(INDEX(List3repeat,MATCH(0,COUNTIF($G$1:G18,List3repeat),0)),"")</f>
        <v>Pictures of popular figures in U.S. history</v>
      </c>
      <c r="I19" s="45"/>
    </row>
    <row r="20" spans="2:13">
      <c r="B20" s="31"/>
      <c r="C20" s="33"/>
      <c r="D20" s="33"/>
      <c r="E20" s="19"/>
      <c r="F20" s="19" t="str">
        <f t="array" ref="F20">INDEX(List3nd,MATCH(0,COUNTIF($F$1:F19,List3nd),0))</f>
        <v>American flag</v>
      </c>
      <c r="G20" s="2" t="str">
        <f t="array" ref="G20">IFERROR(INDEX(List3repeat,MATCH(0,COUNTIF($G$1:G19,List3repeat),0)),"")</f>
        <v>American flag</v>
      </c>
      <c r="I20" s="45"/>
    </row>
    <row r="21" spans="2:13" ht="15.75" thickBot="1">
      <c r="E21" s="19" t="str">
        <f t="array" ref="E21">IFERROR(INDEX(List3.1,ROWS(E$1:$E19)),IFERROR(INDEX(List3.2, ROWS(E$1:$E19)-ROWS(List3.1)),IFERROR(INDEX(List3.3,ROWS(E$1:$E19)-ROWS(List3.1)-ROWS(List3.2)),IFERROR(INDEX(List3.4,ROWS(E$1:$E19)-ROWS(List3.1)-ROWS(List3.2)-ROWS(List3.3)),IFERROR(INDEX(List3.5,ROWS(E$1:$E19)-ROWS(List3.1)-ROWS(List3.2)-ROWS(List3.3)-ROWS(List3.4)),"")))))</f>
        <v xml:space="preserve"> </v>
      </c>
      <c r="F21" s="19" t="str">
        <f t="array" ref="F21">INDEX(List3nd,MATCH(0,COUNTIF($F$1:F20,List3nd),0))</f>
        <v>Citizenship application (Form N-400)</v>
      </c>
      <c r="G21" s="2" t="str">
        <f t="array" ref="G21">IFERROR(INDEX(List3repeat,MATCH(0,COUNTIF($G$1:G20,List3repeat),0)),"")</f>
        <v>Citizenship application (Form N-400)</v>
      </c>
      <c r="I21" s="45"/>
    </row>
    <row r="22" spans="2:13">
      <c r="B22" s="96" t="s">
        <v>141</v>
      </c>
      <c r="C22" s="26" t="str">
        <f t="array" ref="C22:C28">IF('Needs Assessment'!I38='Needs Assessment'!F38,H4:H10,IF('Needs Assessment'!I38='Needs Assessment'!F39,I4:I10,IF('Needs Assessment'!I38='Needs Assessment'!F40,J4:J10,IF('Needs Assessment'!I38='Needs Assessment'!F41,K4:K10,IF('Needs Assessment'!I38='Needs Assessment'!F42,L4:L10,IF('Needs Assessment'!I38='Needs Assessment'!F43,M4:M10,IF('Needs Assessment'!I38='Needs Assessment'!F44,N4:N10,IF('Needs Assessment'!I38='Needs Assessment'!F45,O4:O10,IF('Needs Assessment'!I38='Needs Assessment'!F46,P4:P10,IF('Needs Assessment'!I38='Needs Assessment'!F47,Q4:Q10))))))))))</f>
        <v>Used/old cell phone</v>
      </c>
      <c r="D22" s="27"/>
      <c r="E22" s="19" t="str">
        <f t="array" ref="E22">IFERROR(INDEX(List3.1,ROWS(E$1:$E21)),IFERROR(INDEX(List3.2, ROWS(E$1:$E21)-ROWS(List3.1)),IFERROR(INDEX(List3.3,ROWS(E$1:$E21)-ROWS(List3.1)-ROWS(List3.2)),IFERROR(INDEX(List3.4,ROWS(E$1:$E21)-ROWS(List3.1)-ROWS(List3.2)-ROWS(List3.3)),IFERROR(INDEX(List3.5,ROWS(E$1:$E21)-ROWS(List3.1)-ROWS(List3.2)-ROWS(List3.3)-ROWS(List3.4)),"")))))</f>
        <v xml:space="preserve"> </v>
      </c>
      <c r="F22" s="19" t="str">
        <f t="array" ref="F22">INDEX(List3nd,MATCH(0,COUNTIF($F$1:F21,List3nd),0))</f>
        <v>App: US Citizenship Test Trainer (Android)</v>
      </c>
      <c r="G22" s="2" t="str">
        <f t="array" ref="G22">IFERROR(INDEX(List3repeat,MATCH(0,COUNTIF($G$1:G21,List3repeat),0)),"")</f>
        <v>App: US Citizenship Test Trainer (Android)</v>
      </c>
      <c r="I22" s="45"/>
    </row>
    <row r="23" spans="2:13">
      <c r="B23" s="97"/>
      <c r="C23" s="34" t="str">
        <v>Hospital intake forms</v>
      </c>
      <c r="D23" s="33"/>
      <c r="E23" s="19" t="str">
        <f t="array" ref="E23">IFERROR(INDEX(List3.1,ROWS(E$1:$E22)),IFERROR(INDEX(List3.2, ROWS(E$1:$E22)-ROWS(List3.1)),IFERROR(INDEX(List3.3,ROWS(E$1:$E22)-ROWS(List3.1)-ROWS(List3.2)),IFERROR(INDEX(List3.4,ROWS(E$1:$E22)-ROWS(List3.1)-ROWS(List3.2)-ROWS(List3.3)),IFERROR(INDEX(List3.5,ROWS(E$1:$E22)-ROWS(List3.1)-ROWS(List3.2)-ROWS(List3.3)-ROWS(List3.4)),"")))))</f>
        <v>Immigrant services directory</v>
      </c>
      <c r="F23" s="19" t="str">
        <f t="array" ref="F23">INDEX(List3nd,MATCH(0,COUNTIF($F$1:F22,List3nd),0))</f>
        <v>App: Free US Citizenship Test (iOS)</v>
      </c>
      <c r="G23" s="2" t="str">
        <f t="array" ref="G23">IFERROR(INDEX(List3repeat,MATCH(0,COUNTIF($G$1:G22,List3repeat),0)),"")</f>
        <v>App: Free US Citizenship Test (iOS)</v>
      </c>
      <c r="I23" s="45"/>
    </row>
    <row r="24" spans="2:13">
      <c r="B24" s="97"/>
      <c r="C24" s="34" t="str">
        <v>Medicine bottle/packages</v>
      </c>
      <c r="D24" s="33"/>
      <c r="E24" s="19" t="str">
        <f t="array" ref="E24">IFERROR(INDEX(List3.1,ROWS(E$1:$E23)),IFERROR(INDEX(List3.2, ROWS(E$1:$E23)-ROWS(List3.1)),IFERROR(INDEX(List3.3,ROWS(E$1:$E23)-ROWS(List3.1)-ROWS(List3.2)),IFERROR(INDEX(List3.4,ROWS(E$1:$E23)-ROWS(List3.1)-ROWS(List3.2)-ROWS(List3.3)),IFERROR(INDEX(List3.5,ROWS(E$1:$E23)-ROWS(List3.1)-ROWS(List3.2)-ROWS(List3.3)-ROWS(List3.4)),"")))))</f>
        <v>Pictures of popular figures in U.S. history</v>
      </c>
      <c r="F24" s="19" t="str">
        <f t="array" ref="F24">INDEX(List3nd,MATCH(0,COUNTIF($F$1:F23,List3nd),0))</f>
        <v>City map</v>
      </c>
      <c r="G24" s="2" t="str">
        <f t="array" ref="G24">IFERROR(INDEX(List3repeat,MATCH(0,COUNTIF($G$1:G23,List3repeat),0)),"")</f>
        <v>City map</v>
      </c>
      <c r="I24" s="45"/>
    </row>
    <row r="25" spans="2:13">
      <c r="B25" s="97"/>
      <c r="C25" s="34" t="str">
        <v>Pictures of common medical equipment</v>
      </c>
      <c r="D25" s="33"/>
      <c r="E25" s="19" t="str">
        <f t="array" ref="E25">IFERROR(INDEX(List3.1,ROWS(E$1:$E24)),IFERROR(INDEX(List3.2, ROWS(E$1:$E24)-ROWS(List3.1)),IFERROR(INDEX(List3.3,ROWS(E$1:$E24)-ROWS(List3.1)-ROWS(List3.2)),IFERROR(INDEX(List3.4,ROWS(E$1:$E24)-ROWS(List3.1)-ROWS(List3.2)-ROWS(List3.3)),IFERROR(INDEX(List3.5,ROWS(E$1:$E24)-ROWS(List3.1)-ROWS(List3.2)-ROWS(List3.3)-ROWS(List3.4)),"")))))</f>
        <v>American flag</v>
      </c>
      <c r="F25" s="19" t="str">
        <f t="array" ref="F25">INDEX(List3nd,MATCH(0,COUNTIF($F$1:F24,List3nd),0))</f>
        <v>Neighborhood map</v>
      </c>
      <c r="G25" s="2" t="str">
        <f t="array" ref="G25">IFERROR(INDEX(List3repeat,MATCH(0,COUNTIF($G$1:G24,List3repeat),0)),"")</f>
        <v>Neighborhood map</v>
      </c>
      <c r="H25" s="45"/>
      <c r="I25" s="45"/>
    </row>
    <row r="26" spans="2:13">
      <c r="B26" s="97"/>
      <c r="C26" s="34" t="str">
        <v xml:space="preserve"> </v>
      </c>
      <c r="D26" s="33"/>
      <c r="E26" s="19" t="str">
        <f t="array" ref="E26">IFERROR(INDEX(List3.1,ROWS(E$1:$E25)),IFERROR(INDEX(List3.2, ROWS(E$1:$E25)-ROWS(List3.1)),IFERROR(INDEX(List3.3,ROWS(E$1:$E25)-ROWS(List3.1)-ROWS(List3.2)),IFERROR(INDEX(List3.4,ROWS(E$1:$E25)-ROWS(List3.1)-ROWS(List3.2)-ROWS(List3.3)),IFERROR(INDEX(List3.5,ROWS(E$1:$E25)-ROWS(List3.1)-ROWS(List3.2)-ROWS(List3.3)-ROWS(List3.4)),"")))))</f>
        <v>Citizenship application (Form N-400)</v>
      </c>
      <c r="F26" s="19" t="str">
        <f t="array" ref="F26">INDEX(List3nd,MATCH(0,COUNTIF($F$1:F25,List3nd),0))</f>
        <v>Public transportation map</v>
      </c>
      <c r="G26" s="2" t="str">
        <f t="array" ref="G26">IFERROR(INDEX(List3repeat,MATCH(0,COUNTIF($G$1:G25,List3repeat),0)),"")</f>
        <v>Public transportation map</v>
      </c>
      <c r="H26" s="45"/>
      <c r="I26" s="45"/>
    </row>
    <row r="27" spans="2:13">
      <c r="B27" s="97"/>
      <c r="C27" s="34" t="str">
        <v xml:space="preserve"> </v>
      </c>
      <c r="D27" s="33"/>
      <c r="E27" s="19" t="str">
        <f t="array" ref="E27">IFERROR(INDEX(List3.1,ROWS(E$1:$E26)),IFERROR(INDEX(List3.2, ROWS(E$1:$E26)-ROWS(List3.1)),IFERROR(INDEX(List3.3,ROWS(E$1:$E26)-ROWS(List3.1)-ROWS(List3.2)),IFERROR(INDEX(List3.4,ROWS(E$1:$E26)-ROWS(List3.1)-ROWS(List3.2)-ROWS(List3.3)),IFERROR(INDEX(List3.5,ROWS(E$1:$E26)-ROWS(List3.1)-ROWS(List3.2)-ROWS(List3.3)-ROWS(List3.4)),"")))))</f>
        <v xml:space="preserve"> </v>
      </c>
      <c r="F27" s="19" t="str">
        <f t="array" ref="F27">INDEX(List3nd,MATCH(0,COUNTIF($F$1:F26,List3nd),0))</f>
        <v>DR: maps.google.com</v>
      </c>
      <c r="G27" s="2" t="str">
        <f t="array" ref="G27">IFERROR(INDEX(List3repeat,MATCH(0,COUNTIF($G$1:G26,List3repeat),0)),"")</f>
        <v>DR: maps.google.com</v>
      </c>
      <c r="H27" s="45"/>
      <c r="I27" s="45"/>
      <c r="M27" s="45"/>
    </row>
    <row r="28" spans="2:13" ht="15.75" thickBot="1">
      <c r="B28" s="98"/>
      <c r="C28" s="35" t="str">
        <v xml:space="preserve"> </v>
      </c>
      <c r="D28" s="33"/>
      <c r="E28" s="19" t="str">
        <f t="array" ref="E28">IFERROR(INDEX(List3.1,ROWS(E$1:$E27)),IFERROR(INDEX(List3.2, ROWS(E$1:$E27)-ROWS(List3.1)),IFERROR(INDEX(List3.3,ROWS(E$1:$E27)-ROWS(List3.1)-ROWS(List3.2)),IFERROR(INDEX(List3.4,ROWS(E$1:$E27)-ROWS(List3.1)-ROWS(List3.2)-ROWS(List3.3)),IFERROR(INDEX(List3.5,ROWS(E$1:$E27)-ROWS(List3.1)-ROWS(List3.2)-ROWS(List3.3)-ROWS(List3.4)),"")))))</f>
        <v>App: US Citizenship Test Trainer (Android)</v>
      </c>
      <c r="F28" s="19" t="e">
        <f t="array" ref="F28">INDEX(List3nd,MATCH(0,COUNTIF($F$1:F27,List3nd),0))</f>
        <v>#N/A</v>
      </c>
      <c r="G28" s="2" t="str">
        <f t="array" ref="G28">IFERROR(INDEX(List3repeat,MATCH(0,COUNTIF($G$1:G27,List3repeat),0)),"")</f>
        <v/>
      </c>
      <c r="H28" s="45"/>
      <c r="I28" s="45"/>
      <c r="M28" s="45"/>
    </row>
    <row r="29" spans="2:13">
      <c r="B29" s="31"/>
      <c r="C29" s="33"/>
      <c r="D29" s="33"/>
      <c r="E29" s="19"/>
      <c r="F29" s="19" t="e">
        <f t="array" ref="F29">INDEX(List3nd,MATCH(0,COUNTIF($F$1:F28,List3nd),0))</f>
        <v>#N/A</v>
      </c>
      <c r="G29" s="2" t="str">
        <f t="array" ref="G29">IFERROR(INDEX(List3repeat,MATCH(0,COUNTIF($G$1:G28,List3repeat),0)),"")</f>
        <v/>
      </c>
      <c r="H29" s="45"/>
      <c r="I29" s="45"/>
      <c r="M29" s="45"/>
    </row>
    <row r="30" spans="2:13" ht="15.75" thickBot="1">
      <c r="E30" s="19" t="str">
        <f t="array" ref="E30">IFERROR(INDEX(List3.1,ROWS(E$1:$E28)),IFERROR(INDEX(List3.2, ROWS(E$1:$E28)-ROWS(List3.1)),IFERROR(INDEX(List3.3,ROWS(E$1:$E28)-ROWS(List3.1)-ROWS(List3.2)),IFERROR(INDEX(List3.4,ROWS(E$1:$E28)-ROWS(List3.1)-ROWS(List3.2)-ROWS(List3.3)),IFERROR(INDEX(List3.5,ROWS(E$1:$E28)-ROWS(List3.1)-ROWS(List3.2)-ROWS(List3.3)-ROWS(List3.4)),"")))))</f>
        <v>App: Free US Citizenship Test (iOS)</v>
      </c>
      <c r="F30" s="19" t="e">
        <f t="array" ref="F30">INDEX(List3nd,MATCH(0,COUNTIF($F$1:F29,List3nd),0))</f>
        <v>#N/A</v>
      </c>
      <c r="G30" s="2" t="str">
        <f t="array" ref="G30">IFERROR(INDEX(List3repeat,MATCH(0,COUNTIF($G$1:G29,List3repeat),0)),"")</f>
        <v/>
      </c>
      <c r="H30" s="45"/>
      <c r="I30" s="45"/>
    </row>
    <row r="31" spans="2:13">
      <c r="B31" s="96" t="s">
        <v>142</v>
      </c>
      <c r="C31" s="36" t="str">
        <f t="array" ref="C31:C37">IF('Needs Assessment'!J38='Needs Assessment'!F38,H4:H10,IF('Needs Assessment'!J38='Needs Assessment'!F39,I4:I10,IF('Needs Assessment'!J38='Needs Assessment'!F40,J4:J10,IF('Needs Assessment'!J38='Needs Assessment'!F41,K4:K10,IF('Needs Assessment'!J38='Needs Assessment'!F42,L4:L10,IF('Needs Assessment'!J38='Needs Assessment'!F43,M4:M10,IF('Needs Assessment'!J38='Needs Assessment'!F44,N4:N10,IF('Needs Assessment'!J38='Needs Assessment'!F45,O4:O10,IF('Needs Assessment'!J38='Needs Assessment'!F46,P4:P10,IF('Needs Assessment'!J38='Needs Assessment'!F47,Q4:Q10))))))))))</f>
        <v>Immigrant services directory</v>
      </c>
      <c r="D31" s="33"/>
      <c r="E31" s="19" t="str">
        <f t="array" ref="E31">IFERROR(INDEX(List3.1,ROWS(E$1:$E30)),IFERROR(INDEX(List3.2, ROWS(E$1:$E30)-ROWS(List3.1)),IFERROR(INDEX(List3.3,ROWS(E$1:$E30)-ROWS(List3.1)-ROWS(List3.2)),IFERROR(INDEX(List3.4,ROWS(E$1:$E30)-ROWS(List3.1)-ROWS(List3.2)-ROWS(List3.3)),IFERROR(INDEX(List3.5,ROWS(E$1:$E30)-ROWS(List3.1)-ROWS(List3.2)-ROWS(List3.3)-ROWS(List3.4)),"")))))</f>
        <v>City map</v>
      </c>
      <c r="F31" s="19" t="e">
        <f t="array" ref="F31">INDEX(List3nd,MATCH(0,COUNTIF($F$1:F30,List3nd),0))</f>
        <v>#N/A</v>
      </c>
      <c r="G31" s="2" t="str">
        <f t="array" ref="G31">IFERROR(INDEX(List3repeat,MATCH(0,COUNTIF($G$1:G30,List3repeat),0)),"")</f>
        <v/>
      </c>
      <c r="H31" s="46"/>
      <c r="I31" s="45"/>
    </row>
    <row r="32" spans="2:13">
      <c r="B32" s="97"/>
      <c r="C32" s="34" t="str">
        <v>Pictures of popular figures in U.S. history</v>
      </c>
      <c r="D32" s="33"/>
      <c r="E32" s="19" t="str">
        <f t="array" ref="E32">IFERROR(INDEX(List3.1,ROWS(E$1:$E31)),IFERROR(INDEX(List3.2, ROWS(E$1:$E31)-ROWS(List3.1)),IFERROR(INDEX(List3.3,ROWS(E$1:$E31)-ROWS(List3.1)-ROWS(List3.2)),IFERROR(INDEX(List3.4,ROWS(E$1:$E31)-ROWS(List3.1)-ROWS(List3.2)-ROWS(List3.3)),IFERROR(INDEX(List3.5,ROWS(E$1:$E31)-ROWS(List3.1)-ROWS(List3.2)-ROWS(List3.3)-ROWS(List3.4)),"")))))</f>
        <v>Neighborhood map</v>
      </c>
      <c r="F32" s="19" t="e">
        <f t="array" ref="F32">INDEX(List3nd,MATCH(0,COUNTIF($F$1:F31,List3nd),0))</f>
        <v>#N/A</v>
      </c>
      <c r="G32" s="2" t="str">
        <f t="array" ref="G32">IFERROR(INDEX(List3repeat,MATCH(0,COUNTIF($G$1:G31,List3repeat),0)),"")</f>
        <v/>
      </c>
      <c r="H32" s="45"/>
      <c r="I32" s="45"/>
    </row>
    <row r="33" spans="1:9">
      <c r="B33" s="97"/>
      <c r="C33" s="34" t="str">
        <v>American flag</v>
      </c>
      <c r="D33" s="33"/>
      <c r="E33" s="19" t="str">
        <f t="array" ref="E33">IFERROR(INDEX(List3.1,ROWS(E$1:$E32)),IFERROR(INDEX(List3.2, ROWS(E$1:$E32)-ROWS(List3.1)),IFERROR(INDEX(List3.3,ROWS(E$1:$E32)-ROWS(List3.1)-ROWS(List3.2)),IFERROR(INDEX(List3.4,ROWS(E$1:$E32)-ROWS(List3.1)-ROWS(List3.2)-ROWS(List3.3)),IFERROR(INDEX(List3.5,ROWS(E$1:$E32)-ROWS(List3.1)-ROWS(List3.2)-ROWS(List3.3)-ROWS(List3.4)),"")))))</f>
        <v xml:space="preserve"> </v>
      </c>
      <c r="F33" s="19" t="e">
        <f t="array" ref="F33">INDEX(List3nd,MATCH(0,COUNTIF($F$1:F32,List3nd),0))</f>
        <v>#N/A</v>
      </c>
      <c r="G33" s="2" t="str">
        <f t="array" ref="G33">IFERROR(INDEX(List3repeat,MATCH(0,COUNTIF($G$1:G32,List3repeat),0)),"")</f>
        <v/>
      </c>
      <c r="H33" s="45"/>
      <c r="I33" s="45"/>
    </row>
    <row r="34" spans="1:9">
      <c r="B34" s="97"/>
      <c r="C34" s="34" t="str">
        <v>Citizenship application (Form N-400)</v>
      </c>
      <c r="D34" s="33"/>
      <c r="E34" s="19" t="str">
        <f t="array" ref="E34">IFERROR(INDEX(List3.1,ROWS(E$1:$E33)),IFERROR(INDEX(List3.2, ROWS(E$1:$E33)-ROWS(List3.1)),IFERROR(INDEX(List3.3,ROWS(E$1:$E33)-ROWS(List3.1)-ROWS(List3.2)),IFERROR(INDEX(List3.4,ROWS(E$1:$E33)-ROWS(List3.1)-ROWS(List3.2)-ROWS(List3.3)),IFERROR(INDEX(List3.5,ROWS(E$1:$E33)-ROWS(List3.1)-ROWS(List3.2)-ROWS(List3.3)-ROWS(List3.4)),"")))))</f>
        <v>Public transportation map</v>
      </c>
      <c r="F34" s="19" t="e">
        <f t="array" ref="F34">INDEX(List3nd,MATCH(0,COUNTIF($F$1:F33,List3nd),0))</f>
        <v>#N/A</v>
      </c>
      <c r="G34" s="2" t="str">
        <f t="array" ref="G34">IFERROR(INDEX(List3repeat,MATCH(0,COUNTIF($G$1:G33,List3repeat),0)),"")</f>
        <v/>
      </c>
      <c r="H34" s="45"/>
      <c r="I34" s="45"/>
    </row>
    <row r="35" spans="1:9">
      <c r="B35" s="97"/>
      <c r="C35" s="34" t="str">
        <v xml:space="preserve"> </v>
      </c>
      <c r="D35" s="33"/>
      <c r="E35" s="19" t="str">
        <f t="array" ref="E35">IFERROR(INDEX(List3.1,ROWS(E$1:$E34)),IFERROR(INDEX(List3.2, ROWS(E$1:$E34)-ROWS(List3.1)),IFERROR(INDEX(List3.3,ROWS(E$1:$E34)-ROWS(List3.1)-ROWS(List3.2)),IFERROR(INDEX(List3.4,ROWS(E$1:$E34)-ROWS(List3.1)-ROWS(List3.2)-ROWS(List3.3)),IFERROR(INDEX(List3.5,ROWS(E$1:$E34)-ROWS(List3.1)-ROWS(List3.2)-ROWS(List3.3)-ROWS(List3.4)),"")))))</f>
        <v>DR: maps.google.com</v>
      </c>
      <c r="F35" s="19" t="e">
        <f t="array" ref="F35">INDEX(List3nd,MATCH(0,COUNTIF($F$1:F34,List3nd),0))</f>
        <v>#N/A</v>
      </c>
      <c r="G35" s="2" t="str">
        <f t="array" ref="G35">IFERROR(INDEX(List3repeat,MATCH(0,COUNTIF($G$1:G34,List3repeat),0)),"")</f>
        <v/>
      </c>
      <c r="H35" s="45"/>
      <c r="I35" s="45"/>
    </row>
    <row r="36" spans="1:9">
      <c r="A36" s="1"/>
      <c r="B36" s="97"/>
      <c r="C36" s="34" t="str">
        <v>App: US Citizenship Test Trainer (Android)</v>
      </c>
      <c r="D36" s="33"/>
      <c r="E36" s="19" t="str">
        <f t="array" ref="E36">IFERROR(INDEX(List3.1,ROWS(E$1:$E35)),IFERROR(INDEX(List3.2, ROWS(E$1:$E35)-ROWS(List3.1)),IFERROR(INDEX(List3.3,ROWS(E$1:$E35)-ROWS(List3.1)-ROWS(List3.2)),IFERROR(INDEX(List3.4,ROWS(E$1:$E35)-ROWS(List3.1)-ROWS(List3.2)-ROWS(List3.3)),IFERROR(INDEX(List3.5,ROWS(E$1:$E35)-ROWS(List3.1)-ROWS(List3.2)-ROWS(List3.3)-ROWS(List3.4)),"")))))</f>
        <v xml:space="preserve"> </v>
      </c>
      <c r="F36" s="19" t="e">
        <f t="array" ref="F36">INDEX(List3nd,MATCH(0,COUNTIF($F$1:F35,List3nd),0))</f>
        <v>#N/A</v>
      </c>
      <c r="G36" s="2" t="str">
        <f t="array" ref="G36">IFERROR(INDEX(List3repeat,MATCH(0,COUNTIF($G$1:G35,List3repeat),0)),"")</f>
        <v/>
      </c>
      <c r="H36" s="45"/>
      <c r="I36" s="45"/>
    </row>
    <row r="37" spans="1:9" ht="15.75" thickBot="1">
      <c r="A37" s="1"/>
      <c r="B37" s="98"/>
      <c r="C37" s="35" t="str">
        <v>App: Free US Citizenship Test (iOS)</v>
      </c>
      <c r="D37" s="33"/>
      <c r="E37" s="19" t="str">
        <f t="array" ref="E37">IFERROR(INDEX(List3.1,ROWS(E$1:$E36)),IFERROR(INDEX(List3.2, ROWS(E$1:$E36)-ROWS(List3.1)),IFERROR(INDEX(List3.3,ROWS(E$1:$E36)-ROWS(List3.1)-ROWS(List3.2)),IFERROR(INDEX(List3.4,ROWS(E$1:$E36)-ROWS(List3.1)-ROWS(List3.2)-ROWS(List3.3)),IFERROR(INDEX(List3.5,ROWS(E$1:$E36)-ROWS(List3.1)-ROWS(List3.2)-ROWS(List3.3)-ROWS(List3.4)),"")))))</f>
        <v/>
      </c>
      <c r="F37" s="33"/>
      <c r="H37" s="45"/>
      <c r="I37" s="45"/>
    </row>
    <row r="38" spans="1:9">
      <c r="A38" s="1"/>
      <c r="B38" s="31"/>
      <c r="C38" s="33"/>
      <c r="D38" s="33"/>
      <c r="E38" s="19"/>
      <c r="F38" s="33"/>
      <c r="H38" s="45"/>
      <c r="I38" s="45"/>
    </row>
    <row r="39" spans="1:9" ht="15.75" thickBot="1">
      <c r="A39" s="1"/>
      <c r="E39" s="19" t="str">
        <f t="array" ref="E39">IFERROR(INDEX(List3.1,ROWS(E$1:$E37)),IFERROR(INDEX(List3.2, ROWS(E$1:$E37)-ROWS(List3.1)),IFERROR(INDEX(List3.3,ROWS(E$1:$E37)-ROWS(List3.1)-ROWS(List3.2)),IFERROR(INDEX(List3.4,ROWS(E$1:$E37)-ROWS(List3.1)-ROWS(List3.2)-ROWS(List3.3)),IFERROR(INDEX(List3.5,ROWS(E$1:$E37)-ROWS(List3.1)-ROWS(List3.2)-ROWS(List3.3)-ROWS(List3.4)),"")))))</f>
        <v/>
      </c>
      <c r="H39" s="45"/>
      <c r="I39" s="45"/>
    </row>
    <row r="40" spans="1:9">
      <c r="A40" s="1"/>
      <c r="B40" s="96" t="s">
        <v>143</v>
      </c>
      <c r="C40" s="36" t="str">
        <f t="array" ref="C40:C46">IF('Needs Assessment'!K38='Needs Assessment'!F38,H4:H10,IF('Needs Assessment'!K38='Needs Assessment'!F39,I4:I10,IF('Needs Assessment'!K38='Needs Assessment'!F40,J4:J10,IF('Needs Assessment'!K38='Needs Assessment'!F41,K4:K10,IF('Needs Assessment'!K38='Needs Assessment'!F42,L4:L10,IF('Needs Assessment'!K38='Needs Assessment'!F43,M4:M10,IF('Needs Assessment'!K38='Needs Assessment'!F44,N4:N10,IF('Needs Assessment'!K38='Needs Assessment'!F45,O4:O10,IF('Needs Assessment'!K38='Needs Assessment'!F46,P4:P10,IF('Needs Assessment'!K38='Needs Assessment'!F47,Q4:Q10))))))))))</f>
        <v>Used/old cell phone</v>
      </c>
      <c r="D40" s="33"/>
      <c r="E40" s="46"/>
      <c r="F40" s="33"/>
      <c r="H40" s="46"/>
      <c r="I40" s="45"/>
    </row>
    <row r="41" spans="1:9">
      <c r="A41" s="1"/>
      <c r="B41" s="97"/>
      <c r="C41" s="34" t="str">
        <v>City map</v>
      </c>
      <c r="D41" s="33"/>
      <c r="E41" s="33"/>
      <c r="F41" s="33"/>
      <c r="H41" s="45"/>
      <c r="I41" s="45"/>
    </row>
    <row r="42" spans="1:9">
      <c r="A42" s="1"/>
      <c r="B42" s="97"/>
      <c r="C42" s="34" t="str">
        <v>Neighborhood map</v>
      </c>
      <c r="D42" s="33"/>
      <c r="E42" s="33"/>
      <c r="F42" s="33"/>
      <c r="H42" s="45"/>
      <c r="I42" s="45"/>
    </row>
    <row r="43" spans="1:9">
      <c r="A43" s="1"/>
      <c r="B43" s="97"/>
      <c r="C43" s="34" t="str">
        <v xml:space="preserve"> </v>
      </c>
      <c r="D43" s="33"/>
      <c r="E43" s="33"/>
      <c r="F43" s="33"/>
      <c r="H43" s="45"/>
      <c r="I43" s="45"/>
    </row>
    <row r="44" spans="1:9">
      <c r="A44" s="1"/>
      <c r="B44" s="97"/>
      <c r="C44" s="34" t="str">
        <v>Public transportation map</v>
      </c>
      <c r="D44" s="33"/>
      <c r="E44" s="33"/>
      <c r="F44" s="33"/>
      <c r="H44" s="45"/>
      <c r="I44" s="45"/>
    </row>
    <row r="45" spans="1:9">
      <c r="A45" s="1"/>
      <c r="B45" s="97"/>
      <c r="C45" s="34" t="str">
        <v>DR: maps.google.com</v>
      </c>
      <c r="D45" s="33"/>
      <c r="E45" s="33"/>
      <c r="F45" s="33"/>
      <c r="H45" s="45"/>
      <c r="I45" s="45"/>
    </row>
    <row r="46" spans="1:9" ht="15.75" thickBot="1">
      <c r="A46" s="1"/>
      <c r="B46" s="98"/>
      <c r="C46" s="35" t="str">
        <v xml:space="preserve"> </v>
      </c>
      <c r="D46" s="33"/>
      <c r="E46" s="33"/>
      <c r="F46" s="33"/>
    </row>
    <row r="48" spans="1:9">
      <c r="C48" s="27"/>
      <c r="D48" s="27"/>
      <c r="E48" s="27"/>
      <c r="F48" s="27"/>
      <c r="G48" s="27"/>
    </row>
    <row r="49" spans="3:7">
      <c r="C49" s="32"/>
      <c r="D49" s="32"/>
      <c r="E49" s="32"/>
      <c r="F49" s="32"/>
      <c r="G49" s="27"/>
    </row>
    <row r="50" spans="3:7">
      <c r="C50" s="27"/>
      <c r="D50" s="27"/>
      <c r="E50" s="27"/>
      <c r="F50" s="27"/>
      <c r="G50" s="27"/>
    </row>
    <row r="51" spans="3:7">
      <c r="C51" s="27"/>
      <c r="D51" s="27"/>
      <c r="E51" s="27"/>
      <c r="F51" s="27"/>
      <c r="G51" s="27"/>
    </row>
    <row r="52" spans="3:7">
      <c r="C52" s="27"/>
      <c r="D52" s="27"/>
      <c r="E52" s="27"/>
      <c r="F52" s="27"/>
      <c r="G52" s="27"/>
    </row>
    <row r="53" spans="3:7">
      <c r="C53" s="27"/>
      <c r="D53" s="27"/>
      <c r="E53" s="27"/>
      <c r="F53" s="27"/>
      <c r="G53" s="27"/>
    </row>
    <row r="54" spans="3:7">
      <c r="C54" s="27"/>
      <c r="D54" s="27"/>
      <c r="E54" s="27"/>
      <c r="F54" s="27"/>
      <c r="G54" s="27"/>
    </row>
  </sheetData>
  <sheetProtection sheet="1" objects="1" scenarios="1"/>
  <mergeCells count="5">
    <mergeCell ref="B4:B10"/>
    <mergeCell ref="B13:B19"/>
    <mergeCell ref="B22:B28"/>
    <mergeCell ref="B31:B37"/>
    <mergeCell ref="B40:B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3"/>
  <sheetViews>
    <sheetView zoomScaleNormal="100" workbookViewId="0">
      <selection sqref="A1:XFD1048576"/>
    </sheetView>
  </sheetViews>
  <sheetFormatPr defaultRowHeight="15"/>
  <cols>
    <col min="1" max="1" width="71" style="2" customWidth="1"/>
    <col min="2" max="2" width="11.140625" style="1" customWidth="1"/>
    <col min="3" max="3" width="63.7109375" style="2" customWidth="1"/>
    <col min="4" max="4" width="7.7109375" style="2" customWidth="1"/>
    <col min="5" max="5" width="24.140625" style="2" hidden="1" customWidth="1"/>
    <col min="6" max="6" width="27.42578125" style="2" hidden="1" customWidth="1"/>
    <col min="7" max="7" width="66.140625" style="2" customWidth="1"/>
    <col min="8" max="8" width="35.28515625" style="2" hidden="1" customWidth="1"/>
    <col min="9" max="9" width="30.140625" style="2" hidden="1" customWidth="1"/>
    <col min="10" max="14" width="25.7109375" style="2" hidden="1" customWidth="1"/>
    <col min="15" max="15" width="29.7109375" style="2" hidden="1" customWidth="1"/>
    <col min="16" max="17" width="25.7109375" style="2" hidden="1" customWidth="1"/>
    <col min="18" max="16384" width="9.140625" style="2"/>
  </cols>
  <sheetData>
    <row r="1" spans="1:18" ht="15.75">
      <c r="E1" s="22" t="s">
        <v>262</v>
      </c>
      <c r="F1" s="22" t="s">
        <v>265</v>
      </c>
      <c r="G1" s="23" t="s">
        <v>272</v>
      </c>
    </row>
    <row r="2" spans="1:18">
      <c r="A2" s="24"/>
      <c r="B2" s="24"/>
      <c r="C2" s="25"/>
      <c r="D2" s="25"/>
      <c r="E2" s="19" t="str">
        <f t="array" ref="E2">IFERROR(INDEX(List4.1,ROWS(E$1:$E1)),IFERROR(INDEX(List4.2,ROWS(E$1:$E1)-ROWS(List4.1)),IFERROR(INDEX(List4.3,ROWS(E$1:$E1)-ROWS(List4.1)-ROWS(List4.2)),IFERROR(INDEX(List4.4,ROWS(E$1:$E1)-ROWS(List4.1)-ROWS(List4.2)-ROWS(List4.3)),""))))</f>
        <v>City map</v>
      </c>
      <c r="F2" s="47" t="str">
        <f t="array" ref="F2">INDEX(List4nd,MATCH(0,COUNTIF($F$1:F1,List4nd),0))</f>
        <v>City map</v>
      </c>
      <c r="G2" s="2" t="str">
        <f t="array" ref="G2">IFERROR(INDEX(List4repeat,MATCH(0,COUNTIF($G$1:G1,List4repeat),0)),"")</f>
        <v>City map</v>
      </c>
    </row>
    <row r="3" spans="1:18" ht="15.75" thickBot="1">
      <c r="E3" s="19" t="str">
        <f t="array" ref="E3">IFERROR(INDEX(List4.1,ROWS(E$1:$E2)),IFERROR(INDEX(List4.2,ROWS(E$1:$E2)-ROWS(List4.1)),IFERROR(INDEX(List4.3,ROWS(E$1:$E2)-ROWS(List4.1)-ROWS(List4.2)),IFERROR(INDEX(List4.4,ROWS(E$1:$E2)-ROWS(List4.1)-ROWS(List4.2)-ROWS(List4.3)),""))))</f>
        <v>Play money</v>
      </c>
      <c r="F3" s="47" t="str">
        <f t="array" ref="F3">INDEX(List4nd,MATCH(0,COUNTIF($F$1:F2,List4nd),0))</f>
        <v>Play money</v>
      </c>
      <c r="G3" s="2" t="str">
        <f t="array" ref="G3">IFERROR(INDEX(List4repeat,MATCH(0,COUNTIF($G$1:G2,List4repeat),0)),"")</f>
        <v>Play money</v>
      </c>
      <c r="H3" s="17" t="s">
        <v>32</v>
      </c>
      <c r="I3" s="17" t="s">
        <v>33</v>
      </c>
      <c r="J3" s="17" t="s">
        <v>34</v>
      </c>
      <c r="K3" s="17" t="s">
        <v>35</v>
      </c>
      <c r="L3" s="17" t="s">
        <v>204</v>
      </c>
      <c r="M3" s="17" t="s">
        <v>36</v>
      </c>
      <c r="N3" s="17" t="s">
        <v>37</v>
      </c>
      <c r="O3" s="17" t="s">
        <v>38</v>
      </c>
      <c r="P3" s="17" t="s">
        <v>39</v>
      </c>
      <c r="Q3" s="17" t="s">
        <v>40</v>
      </c>
      <c r="R3" s="1"/>
    </row>
    <row r="4" spans="1:18" ht="15.75">
      <c r="A4" s="12" t="s">
        <v>31</v>
      </c>
      <c r="B4" s="102" t="s">
        <v>268</v>
      </c>
      <c r="C4" s="26" t="str">
        <f t="array" ref="C4:C10">IF('Needs Assessment'!G49='Needs Assessment'!F49,H4:H10,IF('Needs Assessment'!G49='Needs Assessment'!F50,I4:I10,IF('Needs Assessment'!G49='Needs Assessment'!F51,J4:J10,IF('Needs Assessment'!G49='Needs Assessment'!F52,K4:K10,IF('Needs Assessment'!G49='Needs Assessment'!F53,M4:M10,IF('Needs Assessment'!G49='Needs Assessment'!F54,N4:N10,IF('Needs Assessment'!G49='Needs Assessment'!F55,O4:O10,IF('Needs Assessment'!G49='Needs Assessment'!F56,P4:P10,IF('Needs Assessment'!G49='Needs Assessment'!F57,Q4:Q10)))))))))</f>
        <v>City map</v>
      </c>
      <c r="D4" s="27"/>
      <c r="E4" s="19" t="str">
        <f t="array" ref="E4">IFERROR(INDEX(List4.1,ROWS(E$1:$E3)),IFERROR(INDEX(List4.2,ROWS(E$1:$E3)-ROWS(List4.1)),IFERROR(INDEX(List4.3,ROWS(E$1:$E3)-ROWS(List4.1)-ROWS(List4.2)),IFERROR(INDEX(List4.4,ROWS(E$1:$E3)-ROWS(List4.1)-ROWS(List4.2)-ROWS(List4.3)),""))))</f>
        <v>Neighborhood map</v>
      </c>
      <c r="F4" s="47" t="str">
        <f t="array" ref="F4">INDEX(List4nd,MATCH(0,COUNTIF($F$1:F3,List4nd),0))</f>
        <v>Neighborhood map</v>
      </c>
      <c r="G4" s="2" t="str">
        <f t="array" ref="G4">IFERROR(INDEX(List4repeat,MATCH(0,COUNTIF($G$1:G3,List4repeat),0)),"")</f>
        <v>Neighborhood map</v>
      </c>
      <c r="H4" s="3" t="s">
        <v>193</v>
      </c>
      <c r="I4" s="3" t="s">
        <v>196</v>
      </c>
      <c r="J4" s="3" t="s">
        <v>199</v>
      </c>
      <c r="K4" s="3" t="s">
        <v>202</v>
      </c>
      <c r="L4" s="3" t="s">
        <v>205</v>
      </c>
      <c r="M4" s="3" t="s">
        <v>177</v>
      </c>
      <c r="N4" s="3" t="s">
        <v>186</v>
      </c>
      <c r="O4" s="3" t="s">
        <v>196</v>
      </c>
      <c r="P4" s="3" t="s">
        <v>182</v>
      </c>
      <c r="Q4" s="3" t="s">
        <v>212</v>
      </c>
      <c r="R4" s="2" t="s">
        <v>129</v>
      </c>
    </row>
    <row r="5" spans="1:18">
      <c r="B5" s="103"/>
      <c r="C5" s="28" t="str">
        <v>Play money</v>
      </c>
      <c r="D5" s="27"/>
      <c r="E5" s="19" t="str">
        <f t="array" ref="E5">IFERROR(INDEX(List4.1,ROWS(E$1:$E4)),IFERROR(INDEX(List4.2,ROWS(E$1:$E4)-ROWS(List4.1)),IFERROR(INDEX(List4.3,ROWS(E$1:$E4)-ROWS(List4.1)-ROWS(List4.2)),IFERROR(INDEX(List4.4,ROWS(E$1:$E4)-ROWS(List4.1)-ROWS(List4.2)-ROWS(List4.3)),""))))</f>
        <v>Public transportation schedule</v>
      </c>
      <c r="F5" s="47" t="str">
        <f t="array" ref="F5">INDEX(List4nd,MATCH(0,COUNTIF($F$1:F4,List4nd),0))</f>
        <v>Public transportation schedule</v>
      </c>
      <c r="G5" s="2" t="str">
        <f t="array" ref="G5">IFERROR(INDEX(List4repeat,MATCH(0,COUNTIF($G$1:G4,List4repeat),0)),"")</f>
        <v>Public transportation schedule</v>
      </c>
      <c r="H5" s="3" t="s">
        <v>194</v>
      </c>
      <c r="I5" s="3" t="s">
        <v>98</v>
      </c>
      <c r="J5" s="3" t="s">
        <v>200</v>
      </c>
      <c r="K5" s="3" t="s">
        <v>203</v>
      </c>
      <c r="L5" s="3" t="s">
        <v>186</v>
      </c>
      <c r="M5" s="3" t="s">
        <v>178</v>
      </c>
      <c r="N5" s="3" t="s">
        <v>207</v>
      </c>
      <c r="O5" s="3" t="s">
        <v>178</v>
      </c>
      <c r="P5" s="3" t="s">
        <v>186</v>
      </c>
      <c r="Q5" s="3" t="s">
        <v>213</v>
      </c>
      <c r="R5" s="2" t="s">
        <v>129</v>
      </c>
    </row>
    <row r="6" spans="1:18">
      <c r="B6" s="103"/>
      <c r="C6" s="28" t="str">
        <v>Neighborhood map</v>
      </c>
      <c r="D6" s="27"/>
      <c r="E6" s="19" t="str">
        <f t="array" ref="E6">IFERROR(INDEX(List4.1,ROWS(E$1:$E5)),IFERROR(INDEX(List4.2,ROWS(E$1:$E5)-ROWS(List4.1)),IFERROR(INDEX(List4.3,ROWS(E$1:$E5)-ROWS(List4.1)-ROWS(List4.2)),IFERROR(INDEX(List4.4,ROWS(E$1:$E5)-ROWS(List4.1)-ROWS(List4.2)-ROWS(List4.3)),""))))</f>
        <v>Public transportation map</v>
      </c>
      <c r="F6" s="47" t="str">
        <f t="array" ref="F6">INDEX(List4nd,MATCH(0,COUNTIF($F$1:F5,List4nd),0))</f>
        <v>Public transportation map</v>
      </c>
      <c r="G6" s="2" t="str">
        <f t="array" ref="G6">IFERROR(INDEX(List4repeat,MATCH(0,COUNTIF($G$1:G5,List4repeat),0)),"")</f>
        <v>Public transportation map</v>
      </c>
      <c r="H6" s="3" t="s">
        <v>131</v>
      </c>
      <c r="I6" s="3" t="s">
        <v>187</v>
      </c>
      <c r="J6" s="3" t="s">
        <v>129</v>
      </c>
      <c r="K6" s="3" t="s">
        <v>168</v>
      </c>
      <c r="L6" s="3" t="s">
        <v>187</v>
      </c>
      <c r="M6" s="3" t="s">
        <v>179</v>
      </c>
      <c r="N6" s="3" t="s">
        <v>88</v>
      </c>
      <c r="O6" s="3" t="s">
        <v>207</v>
      </c>
      <c r="P6" s="3" t="s">
        <v>88</v>
      </c>
      <c r="Q6" s="3" t="s">
        <v>214</v>
      </c>
      <c r="R6" s="2" t="s">
        <v>129</v>
      </c>
    </row>
    <row r="7" spans="1:18">
      <c r="B7" s="103"/>
      <c r="C7" s="28" t="str">
        <v>Public transportation schedule</v>
      </c>
      <c r="D7" s="27"/>
      <c r="E7" s="19" t="str">
        <f t="array" ref="E7">IFERROR(INDEX(List4.1,ROWS(E$1:$E6)),IFERROR(INDEX(List4.2,ROWS(E$1:$E6)-ROWS(List4.1)),IFERROR(INDEX(List4.3,ROWS(E$1:$E6)-ROWS(List4.1)-ROWS(List4.2)),IFERROR(INDEX(List4.4,ROWS(E$1:$E6)-ROWS(List4.1)-ROWS(List4.2)-ROWS(List4.3)),""))))</f>
        <v xml:space="preserve"> </v>
      </c>
      <c r="F7" s="47" t="str">
        <f t="array" ref="F7">INDEX(List4nd,MATCH(0,COUNTIF($F$1:F6,List4nd),0))</f>
        <v xml:space="preserve"> </v>
      </c>
      <c r="G7" s="2" t="str">
        <f t="array" ref="G7">IFERROR(INDEX(List4repeat,MATCH(0,COUNTIF($G$1:G6,List4repeat),0)),"")</f>
        <v xml:space="preserve"> </v>
      </c>
      <c r="H7" s="3" t="s">
        <v>195</v>
      </c>
      <c r="I7" s="3" t="s">
        <v>197</v>
      </c>
      <c r="J7" s="3" t="s">
        <v>129</v>
      </c>
      <c r="K7" s="3" t="s">
        <v>169</v>
      </c>
      <c r="L7" s="3" t="s">
        <v>188</v>
      </c>
      <c r="M7" s="3" t="s">
        <v>180</v>
      </c>
      <c r="N7" s="3" t="s">
        <v>208</v>
      </c>
      <c r="O7" s="3" t="s">
        <v>209</v>
      </c>
      <c r="P7" s="3" t="s">
        <v>211</v>
      </c>
      <c r="Q7" s="3" t="s">
        <v>211</v>
      </c>
      <c r="R7" s="2" t="s">
        <v>129</v>
      </c>
    </row>
    <row r="8" spans="1:18">
      <c r="B8" s="103"/>
      <c r="C8" s="28" t="str">
        <v>Public transportation map</v>
      </c>
      <c r="D8" s="27"/>
      <c r="E8" s="19" t="str">
        <f t="array" ref="E8">IFERROR(INDEX(List4.1,ROWS(E$1:$E7)),IFERROR(INDEX(List4.2,ROWS(E$1:$E7)-ROWS(List4.1)),IFERROR(INDEX(List4.3,ROWS(E$1:$E7)-ROWS(List4.1)-ROWS(List4.2)),IFERROR(INDEX(List4.4,ROWS(E$1:$E7)-ROWS(List4.1)-ROWS(List4.2)-ROWS(List4.3)),""))))</f>
        <v xml:space="preserve"> </v>
      </c>
      <c r="F8" s="47" t="str">
        <f t="array" ref="F8">INDEX(List4nd,MATCH(0,COUNTIF($F$1:F7,List4nd),0))</f>
        <v>Grocery store flyer</v>
      </c>
      <c r="G8" s="2" t="str">
        <f t="array" ref="G8">IFERROR(INDEX(List4repeat,MATCH(0,COUNTIF($G$1:G7,List4repeat),0)),"")</f>
        <v>Grocery store flyer</v>
      </c>
      <c r="H8" s="3" t="s">
        <v>129</v>
      </c>
      <c r="I8" s="3" t="s">
        <v>198</v>
      </c>
      <c r="J8" s="3" t="s">
        <v>129</v>
      </c>
      <c r="K8" s="3" t="s">
        <v>170</v>
      </c>
      <c r="L8" s="3" t="s">
        <v>129</v>
      </c>
      <c r="M8" s="3" t="s">
        <v>206</v>
      </c>
      <c r="N8" s="3" t="s">
        <v>163</v>
      </c>
      <c r="O8" s="3" t="s">
        <v>210</v>
      </c>
      <c r="P8" s="3" t="s">
        <v>190</v>
      </c>
      <c r="Q8" s="3" t="s">
        <v>190</v>
      </c>
      <c r="R8" s="2" t="s">
        <v>129</v>
      </c>
    </row>
    <row r="9" spans="1:18">
      <c r="B9" s="103"/>
      <c r="C9" s="28" t="str">
        <v xml:space="preserve"> </v>
      </c>
      <c r="D9" s="27"/>
      <c r="E9" s="19" t="str">
        <f t="array" ref="E9">IFERROR(INDEX(List4.1,ROWS(E$1:$E8)),IFERROR(INDEX(List4.2,ROWS(E$1:$E8)-ROWS(List4.1)),IFERROR(INDEX(List4.3,ROWS(E$1:$E8)-ROWS(List4.1)-ROWS(List4.2)),IFERROR(INDEX(List4.4,ROWS(E$1:$E8)-ROWS(List4.1)-ROWS(List4.2)-ROWS(List4.3)),""))))</f>
        <v>Grocery store flyer</v>
      </c>
      <c r="F9" s="47" t="str">
        <f t="array" ref="F9">INDEX(List4nd,MATCH(0,COUNTIF($F$1:F8,List4nd),0))</f>
        <v>Pictures of food</v>
      </c>
      <c r="G9" s="2" t="str">
        <f t="array" ref="G9">IFERROR(INDEX(List4repeat,MATCH(0,COUNTIF($G$1:G8,List4repeat),0)),"")</f>
        <v>Pictures of food</v>
      </c>
      <c r="H9" s="3" t="s">
        <v>129</v>
      </c>
      <c r="I9" s="3" t="s">
        <v>129</v>
      </c>
      <c r="J9" s="3" t="s">
        <v>201</v>
      </c>
      <c r="K9" s="3" t="s">
        <v>172</v>
      </c>
      <c r="L9" s="3" t="s">
        <v>129</v>
      </c>
      <c r="M9" s="3" t="s">
        <v>164</v>
      </c>
      <c r="N9" s="3" t="s">
        <v>129</v>
      </c>
      <c r="O9" s="3" t="s">
        <v>164</v>
      </c>
      <c r="P9" s="3" t="s">
        <v>172</v>
      </c>
      <c r="Q9" s="3" t="s">
        <v>129</v>
      </c>
      <c r="R9" s="2" t="s">
        <v>129</v>
      </c>
    </row>
    <row r="10" spans="1:18" ht="15.75" thickBot="1">
      <c r="B10" s="104"/>
      <c r="C10" s="30" t="str">
        <v xml:space="preserve"> </v>
      </c>
      <c r="D10" s="27"/>
      <c r="E10" s="19" t="str">
        <f t="array" ref="E10">IFERROR(INDEX(List4.1,ROWS(E$1:$E9)),IFERROR(INDEX(List4.2,ROWS(E$1:$E9)-ROWS(List4.1)),IFERROR(INDEX(List4.3,ROWS(E$1:$E9)-ROWS(List4.1)-ROWS(List4.2)),IFERROR(INDEX(List4.4,ROWS(E$1:$E9)-ROWS(List4.1)-ROWS(List4.2)-ROWS(List4.3)),""))))</f>
        <v>Pictures of food</v>
      </c>
      <c r="F10" s="47" t="str">
        <f t="array" ref="F10">INDEX(List4nd,MATCH(0,COUNTIF($F$1:F9,List4nd),0))</f>
        <v>Grocery store map</v>
      </c>
      <c r="G10" s="2" t="str">
        <f t="array" ref="G10">IFERROR(INDEX(List4repeat,MATCH(0,COUNTIF($G$1:G9,List4repeat),0)),"")</f>
        <v>Grocery store map</v>
      </c>
      <c r="H10" s="3" t="s">
        <v>129</v>
      </c>
      <c r="I10" s="3" t="s">
        <v>129</v>
      </c>
      <c r="J10" s="3" t="s">
        <v>129</v>
      </c>
      <c r="K10" s="3" t="s">
        <v>129</v>
      </c>
      <c r="L10" s="3" t="s">
        <v>129</v>
      </c>
      <c r="M10" s="3" t="s">
        <v>129</v>
      </c>
      <c r="N10" s="3" t="s">
        <v>129</v>
      </c>
      <c r="O10" s="3" t="s">
        <v>129</v>
      </c>
      <c r="P10" s="3" t="s">
        <v>129</v>
      </c>
      <c r="Q10" s="3" t="s">
        <v>129</v>
      </c>
      <c r="R10" s="2" t="s">
        <v>129</v>
      </c>
    </row>
    <row r="11" spans="1:18">
      <c r="B11" s="31"/>
      <c r="C11" s="32"/>
      <c r="D11" s="32"/>
      <c r="E11" s="19" t="str">
        <f t="array" ref="E11">IFERROR(INDEX(List4.1,ROWS(E$1:$E10)),IFERROR(INDEX(List4.2,ROWS(E$1:$E10)-ROWS(List4.1)),IFERROR(INDEX(List4.3,ROWS(E$1:$E10)-ROWS(List4.1)-ROWS(List4.2)),IFERROR(INDEX(List4.4,ROWS(E$1:$E10)-ROWS(List4.1)-ROWS(List4.2)-ROWS(List4.3)),""))))</f>
        <v>Play money</v>
      </c>
      <c r="F11" s="47" t="str">
        <f t="array" ref="F11">INDEX(List4nd,MATCH(0,COUNTIF($F$1:F10,List4nd),0))</f>
        <v>Grocery receipt</v>
      </c>
      <c r="G11" s="2" t="str">
        <f t="array" ref="G11">IFERROR(INDEX(List4repeat,MATCH(0,COUNTIF($G$1:G10,List4repeat),0)),"")</f>
        <v>Grocery receipt</v>
      </c>
    </row>
    <row r="12" spans="1:18" ht="15.75" thickBot="1">
      <c r="E12" s="19" t="str">
        <f t="array" ref="E12">IFERROR(INDEX(List4.1,ROWS(E$1:$E11)),IFERROR(INDEX(List4.2,ROWS(E$1:$E11)-ROWS(List4.1)),IFERROR(INDEX(List4.3,ROWS(E$1:$E11)-ROWS(List4.1)-ROWS(List4.2)),IFERROR(INDEX(List4.4,ROWS(E$1:$E11)-ROWS(List4.1)-ROWS(List4.2)-ROWS(List4.3)),""))))</f>
        <v>Grocery store map</v>
      </c>
      <c r="F12" s="47" t="str">
        <f t="array" ref="F12">INDEX(List4nd,MATCH(0,COUNTIF($F$1:F11,List4nd),0))</f>
        <v>DR: gcflearnfree.org</v>
      </c>
      <c r="G12" s="2" t="str">
        <f t="array" ref="G12">IFERROR(INDEX(List4repeat,MATCH(0,COUNTIF($G$1:G11,List4repeat),0)),"")</f>
        <v>DR: gcflearnfree.org</v>
      </c>
      <c r="I12" s="27"/>
    </row>
    <row r="13" spans="1:18">
      <c r="B13" s="96" t="s">
        <v>269</v>
      </c>
      <c r="C13" s="26" t="str">
        <f t="array" ref="C13:C19">IF('Needs Assessment'!H49='Needs Assessment'!F49,H4:H10,IF('Needs Assessment'!H49='Needs Assessment'!F50,I4:I10,IF('Needs Assessment'!H49='Needs Assessment'!F51,J4:J10,IF('Needs Assessment'!H49='Needs Assessment'!F52,K4:K10,IF('Needs Assessment'!H49='Needs Assessment'!F53,M4:M10,IF('Needs Assessment'!H49='Needs Assessment'!F54,N4:N10,IF('Needs Assessment'!H49='Needs Assessment'!F55,O4:O10,IF('Needs Assessment'!H49='Needs Assessment'!F56,P4:P10,IF('Needs Assessment'!H49='Needs Assessment'!F57,Q4:Q10)))))))))</f>
        <v>Grocery store flyer</v>
      </c>
      <c r="D13" s="27"/>
      <c r="E13" s="19" t="str">
        <f t="array" ref="E13">IFERROR(INDEX(List4.1,ROWS(E$1:$E12)),IFERROR(INDEX(List4.2,ROWS(E$1:$E12)-ROWS(List4.1)),IFERROR(INDEX(List4.3,ROWS(E$1:$E12)-ROWS(List4.1)-ROWS(List4.2)),IFERROR(INDEX(List4.4,ROWS(E$1:$E12)-ROWS(List4.1)-ROWS(List4.2)-ROWS(List4.3)),""))))</f>
        <v>Grocery receipt</v>
      </c>
      <c r="F13" s="47" t="str">
        <f t="array" ref="F13">INDEX(List4nd,MATCH(0,COUNTIF($F$1:F12,List4nd),0))</f>
        <v>Immigrant services directory</v>
      </c>
      <c r="G13" s="2" t="str">
        <f t="array" ref="G13">IFERROR(INDEX(List4repeat,MATCH(0,COUNTIF($G$1:G12,List4repeat),0)),"")</f>
        <v>Immigrant services directory</v>
      </c>
      <c r="I13" s="27"/>
    </row>
    <row r="14" spans="1:18">
      <c r="B14" s="97"/>
      <c r="C14" s="34" t="str">
        <v>Pictures of food</v>
      </c>
      <c r="D14" s="33"/>
      <c r="E14" s="19" t="str">
        <f t="array" ref="E14">IFERROR(INDEX(List4.1,ROWS(E$1:$E13)),IFERROR(INDEX(List4.2,ROWS(E$1:$E13)-ROWS(List4.1)),IFERROR(INDEX(List4.3,ROWS(E$1:$E13)-ROWS(List4.1)-ROWS(List4.2)),IFERROR(INDEX(List4.4,ROWS(E$1:$E13)-ROWS(List4.1)-ROWS(List4.2)-ROWS(List4.3)),""))))</f>
        <v>DR: gcflearnfree.org</v>
      </c>
      <c r="F14" s="47" t="str">
        <f t="array" ref="F14">INDEX(List4nd,MATCH(0,COUNTIF($F$1:F13,List4nd),0))</f>
        <v>Utility bill</v>
      </c>
      <c r="G14" s="2" t="str">
        <f t="array" ref="G14">IFERROR(INDEX(List4repeat,MATCH(0,COUNTIF($G$1:G13,List4repeat),0)),"")</f>
        <v>Utility bill</v>
      </c>
      <c r="I14" s="27"/>
    </row>
    <row r="15" spans="1:18">
      <c r="B15" s="97"/>
      <c r="C15" s="34" t="str">
        <v>Play money</v>
      </c>
      <c r="D15" s="33"/>
      <c r="E15" s="19" t="str">
        <f t="array" ref="E15">IFERROR(INDEX(List4.1,ROWS(E$1:$E14)),IFERROR(INDEX(List4.2,ROWS(E$1:$E14)-ROWS(List4.1)),IFERROR(INDEX(List4.3,ROWS(E$1:$E14)-ROWS(List4.1)-ROWS(List4.2)),IFERROR(INDEX(List4.4,ROWS(E$1:$E14)-ROWS(List4.1)-ROWS(List4.2)-ROWS(List4.3)),""))))</f>
        <v xml:space="preserve"> </v>
      </c>
      <c r="F15" s="47">
        <f t="array" ref="F15">INDEX(List4nd,MATCH(0,COUNTIF($F$1:F14,List4nd),0))</f>
        <v>0</v>
      </c>
      <c r="G15" s="2">
        <f t="array" ref="G15">IFERROR(INDEX(List4repeat,MATCH(0,COUNTIF($G$1:G14,List4repeat),0)),"")</f>
        <v>0</v>
      </c>
      <c r="I15" s="27"/>
    </row>
    <row r="16" spans="1:18">
      <c r="B16" s="97"/>
      <c r="C16" s="34" t="str">
        <v>Grocery store map</v>
      </c>
      <c r="D16" s="33"/>
      <c r="E16" s="19" t="str">
        <f t="array" ref="E16">IFERROR(INDEX(List4.1,ROWS(E$1:$E15)),IFERROR(INDEX(List4.2,ROWS(E$1:$E15)-ROWS(List4.1)),IFERROR(INDEX(List4.3,ROWS(E$1:$E15)-ROWS(List4.1)-ROWS(List4.2)),IFERROR(INDEX(List4.4,ROWS(E$1:$E15)-ROWS(List4.1)-ROWS(List4.2)-ROWS(List4.3)),""))))</f>
        <v>Immigrant services directory</v>
      </c>
      <c r="F16" s="47" t="str">
        <f t="array" ref="F16">INDEX(List4nd,MATCH(0,COUNTIF($F$1:F15,List4nd),0))</f>
        <v>Pay stub</v>
      </c>
      <c r="G16" s="2" t="str">
        <f t="array" ref="G16">IFERROR(INDEX(List4repeat,MATCH(0,COUNTIF($G$1:G15,List4repeat),0)),"")</f>
        <v>Pay stub</v>
      </c>
      <c r="I16" s="27"/>
    </row>
    <row r="17" spans="2:13">
      <c r="B17" s="97"/>
      <c r="C17" s="34" t="str">
        <v>Grocery receipt</v>
      </c>
      <c r="D17" s="33"/>
      <c r="E17" s="19" t="str">
        <f t="array" ref="E17">IFERROR(INDEX(List4.1,ROWS(E$1:$E16)),IFERROR(INDEX(List4.2,ROWS(E$1:$E16)-ROWS(List4.1)),IFERROR(INDEX(List4.3,ROWS(E$1:$E16)-ROWS(List4.1)-ROWS(List4.2)),IFERROR(INDEX(List4.4,ROWS(E$1:$E16)-ROWS(List4.1)-ROWS(List4.2)-ROWS(List4.3)),""))))</f>
        <v>City map</v>
      </c>
      <c r="F17" s="47" t="str">
        <f t="array" ref="F17">INDEX(List4nd,MATCH(0,COUNTIF($F$1:F16,List4nd),0))</f>
        <v>Family pictures</v>
      </c>
      <c r="G17" s="2" t="str">
        <f t="array" ref="G17">IFERROR(INDEX(List4repeat,MATCH(0,COUNTIF($G$1:G16,List4repeat),0)),"")</f>
        <v>Family pictures</v>
      </c>
      <c r="I17" s="27"/>
    </row>
    <row r="18" spans="2:13">
      <c r="B18" s="97"/>
      <c r="C18" s="34" t="str">
        <v>DR: gcflearnfree.org</v>
      </c>
      <c r="D18" s="33"/>
      <c r="E18" s="19" t="str">
        <f t="array" ref="E18">IFERROR(INDEX(List4.1,ROWS(E$1:$E17)),IFERROR(INDEX(List4.2,ROWS(E$1:$E17)-ROWS(List4.1)),IFERROR(INDEX(List4.3,ROWS(E$1:$E17)-ROWS(List4.1)-ROWS(List4.2)),IFERROR(INDEX(List4.4,ROWS(E$1:$E17)-ROWS(List4.1)-ROWS(List4.2)-ROWS(List4.3)),""))))</f>
        <v>Neighborhood map</v>
      </c>
      <c r="F18" s="47" t="str">
        <f t="array" ref="F18">INDEX(List4nd,MATCH(0,COUNTIF($F$1:F17,List4nd),0))</f>
        <v>Resume</v>
      </c>
      <c r="G18" s="2" t="str">
        <f t="array" ref="G18">IFERROR(INDEX(List4repeat,MATCH(0,COUNTIF($G$1:G17,List4repeat),0)),"")</f>
        <v>Resume</v>
      </c>
      <c r="I18" s="27"/>
    </row>
    <row r="19" spans="2:13" ht="15.75" thickBot="1">
      <c r="B19" s="98"/>
      <c r="C19" s="35" t="str">
        <v xml:space="preserve"> </v>
      </c>
      <c r="D19" s="33"/>
      <c r="E19" s="19" t="str">
        <f t="array" ref="E19">IFERROR(INDEX(List4.1,ROWS(E$1:$E18)),IFERROR(INDEX(List4.2,ROWS(E$1:$E18)-ROWS(List4.1)),IFERROR(INDEX(List4.3,ROWS(E$1:$E18)-ROWS(List4.1)-ROWS(List4.2)),IFERROR(INDEX(List4.4,ROWS(E$1:$E18)-ROWS(List4.1)-ROWS(List4.2)-ROWS(List4.3)),""))))</f>
        <v>Utility bill</v>
      </c>
      <c r="F19" s="47" t="str">
        <f t="array" ref="F19">INDEX(List4nd,MATCH(0,COUNTIF($F$1:F18,List4nd),0))</f>
        <v>Letter of Recommendation</v>
      </c>
      <c r="G19" s="2" t="str">
        <f t="array" ref="G19">IFERROR(INDEX(List4repeat,MATCH(0,COUNTIF($G$1:G18,List4repeat),0)),"")</f>
        <v>Letter of Recommendation</v>
      </c>
      <c r="I19" s="27"/>
    </row>
    <row r="20" spans="2:13">
      <c r="B20" s="31"/>
      <c r="C20" s="33"/>
      <c r="D20" s="33"/>
      <c r="E20" s="19"/>
      <c r="F20" s="47" t="e">
        <f t="array" ref="F20">INDEX(List4nd,MATCH(0,COUNTIF($F$1:F19,List4nd),0))</f>
        <v>#N/A</v>
      </c>
      <c r="G20" s="2" t="str">
        <f t="array" ref="G20">IFERROR(INDEX(List4repeat,MATCH(0,COUNTIF($G$1:G19,List4repeat),0)),"")</f>
        <v/>
      </c>
      <c r="I20" s="27"/>
    </row>
    <row r="21" spans="2:13" ht="15.75" thickBot="1">
      <c r="E21" s="19" t="str">
        <f t="array" ref="E21">IFERROR(INDEX(List4.1,ROWS(E$1:$E19)),IFERROR(INDEX(List4.2,ROWS(E$1:$E19)-ROWS(List4.1)),IFERROR(INDEX(List4.3,ROWS(E$1:$E19)-ROWS(List4.1)-ROWS(List4.2)),IFERROR(INDEX(List4.4,ROWS(E$1:$E19)-ROWS(List4.1)-ROWS(List4.2)-ROWS(List4.3)),""))))</f>
        <v>Pay stub</v>
      </c>
      <c r="F21" s="47" t="e">
        <f t="array" ref="F21">INDEX(List4nd,MATCH(0,COUNTIF($F$1:F20,List4nd),0))</f>
        <v>#N/A</v>
      </c>
      <c r="G21" s="2" t="str">
        <f t="array" ref="G21">IFERROR(INDEX(List4repeat,MATCH(0,COUNTIF($G$1:G20,List4repeat),0)),"")</f>
        <v/>
      </c>
      <c r="I21" s="27"/>
    </row>
    <row r="22" spans="2:13">
      <c r="B22" s="96" t="s">
        <v>270</v>
      </c>
      <c r="C22" s="26" t="str">
        <f t="array" ref="C22:C28">IF('Needs Assessment'!I49='Needs Assessment'!F49,H4:H10,IF('Needs Assessment'!I49='Needs Assessment'!F50,I4:I10,IF('Needs Assessment'!I49='Needs Assessment'!F51,J4:J10,IF('Needs Assessment'!I49='Needs Assessment'!F52,K4:K10,IF('Needs Assessment'!I49='Needs Assessment'!F53,M4:M10,IF('Needs Assessment'!I49='Needs Assessment'!F54,N4:N10,IF('Needs Assessment'!I49='Needs Assessment'!F55,O4:O10,IF('Needs Assessment'!I49='Needs Assessment'!F56,P4:P10,IF('Needs Assessment'!I49='Needs Assessment'!F57,Q4:Q10)))))))))</f>
        <v>Immigrant services directory</v>
      </c>
      <c r="D22" s="27"/>
      <c r="E22" s="19" t="str">
        <f t="array" ref="E22">IFERROR(INDEX(List4.1,ROWS(E$1:$E21)),IFERROR(INDEX(List4.2,ROWS(E$1:$E21)-ROWS(List4.1)),IFERROR(INDEX(List4.3,ROWS(E$1:$E21)-ROWS(List4.1)-ROWS(List4.2)),IFERROR(INDEX(List4.4,ROWS(E$1:$E21)-ROWS(List4.1)-ROWS(List4.2)-ROWS(List4.3)),""))))</f>
        <v xml:space="preserve"> </v>
      </c>
      <c r="F22" s="47" t="e">
        <f t="array" ref="F22">INDEX(List4nd,MATCH(0,COUNTIF($F$1:F21,List4nd),0))</f>
        <v>#N/A</v>
      </c>
      <c r="G22" s="2" t="str">
        <f t="array" ref="G22">IFERROR(INDEX(List4repeat,MATCH(0,COUNTIF($G$1:G21,List4repeat),0)),"")</f>
        <v/>
      </c>
      <c r="I22" s="27"/>
    </row>
    <row r="23" spans="2:13">
      <c r="B23" s="97"/>
      <c r="C23" s="34" t="str">
        <v>City map</v>
      </c>
      <c r="D23" s="33"/>
      <c r="E23" s="19" t="str">
        <f t="array" ref="E23">IFERROR(INDEX(List4.1,ROWS(E$1:$E22)),IFERROR(INDEX(List4.2,ROWS(E$1:$E22)-ROWS(List4.1)),IFERROR(INDEX(List4.3,ROWS(E$1:$E22)-ROWS(List4.1)-ROWS(List4.2)),IFERROR(INDEX(List4.4,ROWS(E$1:$E22)-ROWS(List4.1)-ROWS(List4.2)-ROWS(List4.3)),""))))</f>
        <v>Family pictures</v>
      </c>
      <c r="F23" s="47" t="e">
        <f t="array" ref="F23">INDEX(List4nd,MATCH(0,COUNTIF($F$1:F22,List4nd),0))</f>
        <v>#N/A</v>
      </c>
      <c r="G23" s="2" t="str">
        <f t="array" ref="G23">IFERROR(INDEX(List4repeat,MATCH(0,COUNTIF($G$1:G22,List4repeat),0)),"")</f>
        <v/>
      </c>
      <c r="I23" s="27"/>
    </row>
    <row r="24" spans="2:13">
      <c r="B24" s="97"/>
      <c r="C24" s="34" t="str">
        <v>Neighborhood map</v>
      </c>
      <c r="D24" s="33"/>
      <c r="E24" s="19" t="str">
        <f t="array" ref="E24">IFERROR(INDEX(List4.1,ROWS(E$1:$E23)),IFERROR(INDEX(List4.2,ROWS(E$1:$E23)-ROWS(List4.1)),IFERROR(INDEX(List4.3,ROWS(E$1:$E23)-ROWS(List4.1)-ROWS(List4.2)),IFERROR(INDEX(List4.4,ROWS(E$1:$E23)-ROWS(List4.1)-ROWS(List4.2)-ROWS(List4.3)),""))))</f>
        <v>Resume</v>
      </c>
      <c r="F24" s="47" t="e">
        <f t="array" ref="F24">INDEX(List4nd,MATCH(0,COUNTIF($F$1:F23,List4nd),0))</f>
        <v>#N/A</v>
      </c>
      <c r="G24" s="2" t="str">
        <f t="array" ref="G24">IFERROR(INDEX(List4repeat,MATCH(0,COUNTIF($G$1:G23,List4repeat),0)),"")</f>
        <v/>
      </c>
      <c r="I24" s="27"/>
    </row>
    <row r="25" spans="2:13">
      <c r="B25" s="97"/>
      <c r="C25" s="34" t="str">
        <v>Utility bill</v>
      </c>
      <c r="D25" s="33"/>
      <c r="E25" s="19" t="str">
        <f t="array" ref="E25">IFERROR(INDEX(List4.1,ROWS(E$1:$E24)),IFERROR(INDEX(List4.2,ROWS(E$1:$E24)-ROWS(List4.1)),IFERROR(INDEX(List4.3,ROWS(E$1:$E24)-ROWS(List4.1)-ROWS(List4.2)),IFERROR(INDEX(List4.4,ROWS(E$1:$E24)-ROWS(List4.1)-ROWS(List4.2)-ROWS(List4.3)),""))))</f>
        <v>Letter of Recommendation</v>
      </c>
      <c r="F25" s="47" t="e">
        <f t="array" ref="F25">INDEX(List4nd,MATCH(0,COUNTIF($F$1:F24,List4nd),0))</f>
        <v>#N/A</v>
      </c>
      <c r="G25" s="2" t="str">
        <f t="array" ref="G25">IFERROR(INDEX(List4repeat,MATCH(0,COUNTIF($G$1:G24,List4repeat),0)),"")</f>
        <v/>
      </c>
      <c r="H25" s="27"/>
      <c r="I25" s="27"/>
    </row>
    <row r="26" spans="2:13">
      <c r="B26" s="97"/>
      <c r="C26" s="34" t="str">
        <v>Pay stub</v>
      </c>
      <c r="D26" s="33"/>
      <c r="E26" s="19" t="str">
        <f t="array" ref="E26">IFERROR(INDEX(List4.1,ROWS(E$1:$E25)),IFERROR(INDEX(List4.2,ROWS(E$1:$E25)-ROWS(List4.1)),IFERROR(INDEX(List4.3,ROWS(E$1:$E25)-ROWS(List4.1)-ROWS(List4.2)),IFERROR(INDEX(List4.4,ROWS(E$1:$E25)-ROWS(List4.1)-ROWS(List4.2)-ROWS(List4.3)),""))))</f>
        <v>Utility bill</v>
      </c>
      <c r="F26" s="47" t="e">
        <f t="array" ref="F26">INDEX(List4nd,MATCH(0,COUNTIF($F$1:F25,List4nd),0))</f>
        <v>#N/A</v>
      </c>
      <c r="G26" s="2" t="str">
        <f t="array" ref="G26">IFERROR(INDEX(List4repeat,MATCH(0,COUNTIF($G$1:G25,List4repeat),0)),"")</f>
        <v/>
      </c>
      <c r="H26" s="27"/>
      <c r="I26" s="27"/>
    </row>
    <row r="27" spans="2:13">
      <c r="B27" s="97"/>
      <c r="C27" s="34" t="str">
        <v>DR: http://www.nyc.gov/html/weareny/html/home/home.shtml</v>
      </c>
      <c r="D27" s="33"/>
      <c r="E27" s="19" t="str">
        <f t="array" ref="E27">IFERROR(INDEX(List4.1,ROWS(E$1:$E26)),IFERROR(INDEX(List4.2,ROWS(E$1:$E26)-ROWS(List4.1)),IFERROR(INDEX(List4.3,ROWS(E$1:$E26)-ROWS(List4.1)-ROWS(List4.2)),IFERROR(INDEX(List4.4,ROWS(E$1:$E26)-ROWS(List4.1)-ROWS(List4.2)-ROWS(List4.3)),""))))</f>
        <v>Pay stub</v>
      </c>
      <c r="F27" s="47" t="e">
        <f t="array" ref="F27">INDEX(List4nd,MATCH(0,COUNTIF($F$1:F26,List4nd),0))</f>
        <v>#N/A</v>
      </c>
      <c r="G27" s="2" t="str">
        <f t="array" ref="G27">IFERROR(INDEX(List4repeat,MATCH(0,COUNTIF($G$1:G26,List4repeat),0)),"")</f>
        <v/>
      </c>
      <c r="H27" s="27"/>
      <c r="I27" s="27"/>
      <c r="M27" s="27"/>
    </row>
    <row r="28" spans="2:13" ht="15.75" thickBot="1">
      <c r="B28" s="98"/>
      <c r="C28" s="35" t="str">
        <v xml:space="preserve"> </v>
      </c>
      <c r="D28" s="33"/>
      <c r="E28" s="19" t="str">
        <f t="array" ref="E28">IFERROR(INDEX(List4.1,ROWS(E$1:$E27)),IFERROR(INDEX(List4.2,ROWS(E$1:$E27)-ROWS(List4.1)),IFERROR(INDEX(List4.3,ROWS(E$1:$E27)-ROWS(List4.1)-ROWS(List4.2)),IFERROR(INDEX(List4.4,ROWS(E$1:$E27)-ROWS(List4.1)-ROWS(List4.2)-ROWS(List4.3)),""))))</f>
        <v xml:space="preserve"> </v>
      </c>
      <c r="F28" s="47" t="e">
        <f t="array" ref="F28">INDEX(List4nd,MATCH(0,COUNTIF($F$1:F27,List4nd),0))</f>
        <v>#N/A</v>
      </c>
      <c r="G28" s="2" t="str">
        <f t="array" ref="G28">IFERROR(INDEX(List4repeat,MATCH(0,COUNTIF($G$1:G27,List4repeat),0)),"")</f>
        <v/>
      </c>
      <c r="H28" s="27"/>
      <c r="I28" s="27"/>
      <c r="M28" s="27"/>
    </row>
    <row r="29" spans="2:13">
      <c r="B29" s="31"/>
      <c r="C29" s="33"/>
      <c r="D29" s="33"/>
      <c r="E29" s="19"/>
      <c r="F29" s="47" t="e">
        <f t="array" ref="F29">INDEX(List4nd,MATCH(0,COUNTIF($F$1:F28,List4nd),0))</f>
        <v>#N/A</v>
      </c>
      <c r="G29" s="2" t="str">
        <f t="array" ref="G29">IFERROR(INDEX(List4repeat,MATCH(0,COUNTIF($G$1:G28,List4repeat),0)),"")</f>
        <v/>
      </c>
      <c r="H29" s="27"/>
      <c r="I29" s="27"/>
      <c r="M29" s="27"/>
    </row>
    <row r="30" spans="2:13" ht="15.75" thickBot="1">
      <c r="E30" s="19" t="str">
        <f t="array" ref="E30">IFERROR(INDEX(List4.1,ROWS(E$1:$E28)),IFERROR(INDEX(List4.2,ROWS(E$1:$E28)-ROWS(List4.1)),IFERROR(INDEX(List4.3,ROWS(E$1:$E28)-ROWS(List4.1)-ROWS(List4.2)),IFERROR(INDEX(List4.4,ROWS(E$1:$E28)-ROWS(List4.1)-ROWS(List4.2)-ROWS(List4.3)),""))))</f>
        <v xml:space="preserve"> </v>
      </c>
      <c r="F30" s="25"/>
      <c r="H30" s="27"/>
      <c r="I30" s="27"/>
    </row>
    <row r="31" spans="2:13">
      <c r="B31" s="96" t="s">
        <v>271</v>
      </c>
      <c r="C31" s="36" t="str">
        <f t="array" ref="C31:C37">IF('Needs Assessment'!J49='Needs Assessment'!F49,H4:H10,IF('Needs Assessment'!J49='Needs Assessment'!F50,I4:I10,IF('Needs Assessment'!J49='Needs Assessment'!F51,J4:J10,IF('Needs Assessment'!J49='Needs Assessment'!F52,K4:K10,IF('Needs Assessment'!J49='Needs Assessment'!F53,M4:M10,IF('Needs Assessment'!J49='Needs Assessment'!F54,N4:N10,IF('Needs Assessment'!J49='Needs Assessment'!F55,O4:O10,IF('Needs Assessment'!J49='Needs Assessment'!F56,P4:P10,IF('Needs Assessment'!J49='Needs Assessment'!F57,Q4:Q10)))))))))</f>
        <v>Family pictures</v>
      </c>
      <c r="D31" s="33"/>
      <c r="E31" s="19" t="str">
        <f t="array" ref="E31">IFERROR(INDEX(List4.1,ROWS(E$1:$E30)),IFERROR(INDEX(List4.2,ROWS(E$1:$E30)-ROWS(List4.1)),IFERROR(INDEX(List4.3,ROWS(E$1:$E30)-ROWS(List4.1)-ROWS(List4.2)),IFERROR(INDEX(List4.4,ROWS(E$1:$E30)-ROWS(List4.1)-ROWS(List4.2)-ROWS(List4.3)),""))))</f>
        <v/>
      </c>
      <c r="F31" s="25"/>
      <c r="H31" s="33"/>
      <c r="I31" s="27"/>
    </row>
    <row r="32" spans="2:13">
      <c r="B32" s="97"/>
      <c r="C32" s="34" t="str">
        <v>Resume</v>
      </c>
      <c r="D32" s="33"/>
      <c r="E32" s="19" t="str">
        <f t="array" ref="E32">IFERROR(INDEX(List4.1,ROWS(E$1:$E31)),IFERROR(INDEX(List4.2,ROWS(E$1:$E31)-ROWS(List4.1)),IFERROR(INDEX(List4.3,ROWS(E$1:$E31)-ROWS(List4.1)-ROWS(List4.2)),IFERROR(INDEX(List4.4,ROWS(E$1:$E31)-ROWS(List4.1)-ROWS(List4.2)-ROWS(List4.3)),""))))</f>
        <v/>
      </c>
      <c r="F32" s="25"/>
      <c r="H32" s="27"/>
      <c r="I32" s="27"/>
    </row>
    <row r="33" spans="1:9">
      <c r="B33" s="97"/>
      <c r="C33" s="34" t="str">
        <v>Letter of Recommendation</v>
      </c>
      <c r="D33" s="33"/>
      <c r="E33" s="19" t="str">
        <f t="array" ref="E33">IFERROR(INDEX(List4.1,ROWS(E$1:$E32)),IFERROR(INDEX(List4.2,ROWS(E$1:$E32)-ROWS(List4.1)),IFERROR(INDEX(List4.3,ROWS(E$1:$E32)-ROWS(List4.1)-ROWS(List4.2)),IFERROR(INDEX(List4.4,ROWS(E$1:$E32)-ROWS(List4.1)-ROWS(List4.2)-ROWS(List4.3)),""))))</f>
        <v/>
      </c>
      <c r="F33" s="25"/>
      <c r="H33" s="27"/>
      <c r="I33" s="27"/>
    </row>
    <row r="34" spans="1:9">
      <c r="B34" s="97"/>
      <c r="C34" s="34" t="str">
        <v>Utility bill</v>
      </c>
      <c r="D34" s="33"/>
      <c r="E34" s="19" t="str">
        <f t="array" ref="E34">IFERROR(INDEX(List4.1,ROWS(E$1:$E33)),IFERROR(INDEX(List4.2,ROWS(E$1:$E33)-ROWS(List4.1)),IFERROR(INDEX(List4.3,ROWS(E$1:$E33)-ROWS(List4.1)-ROWS(List4.2)),IFERROR(INDEX(List4.4,ROWS(E$1:$E33)-ROWS(List4.1)-ROWS(List4.2)-ROWS(List4.3)),""))))</f>
        <v/>
      </c>
      <c r="F34" s="25"/>
      <c r="H34" s="27"/>
      <c r="I34" s="27"/>
    </row>
    <row r="35" spans="1:9">
      <c r="B35" s="97"/>
      <c r="C35" s="34" t="str">
        <v>Pay stub</v>
      </c>
      <c r="D35" s="33"/>
      <c r="E35" s="19" t="str">
        <f t="array" ref="E35">IFERROR(INDEX(List4.1,ROWS(E$1:$E34)),IFERROR(INDEX(List4.2,ROWS(E$1:$E34)-ROWS(List4.1)),IFERROR(INDEX(List4.3,ROWS(E$1:$E34)-ROWS(List4.1)-ROWS(List4.2)),IFERROR(INDEX(List4.4,ROWS(E$1:$E34)-ROWS(List4.1)-ROWS(List4.2)-ROWS(List4.3)),""))))</f>
        <v/>
      </c>
      <c r="F35" s="25"/>
      <c r="H35" s="27"/>
      <c r="I35" s="27"/>
    </row>
    <row r="36" spans="1:9">
      <c r="A36" s="1"/>
      <c r="B36" s="97"/>
      <c r="C36" s="34" t="str">
        <v xml:space="preserve"> </v>
      </c>
      <c r="D36" s="33"/>
      <c r="E36" s="19" t="str">
        <f t="array" ref="E36">IFERROR(INDEX(List4.1,ROWS(E$1:$E35)),IFERROR(INDEX(List4.2,ROWS(E$1:$E35)-ROWS(List4.1)),IFERROR(INDEX(List4.3,ROWS(E$1:$E35)-ROWS(List4.1)-ROWS(List4.2)),IFERROR(INDEX(List4.4,ROWS(E$1:$E35)-ROWS(List4.1)-ROWS(List4.2)-ROWS(List4.3)),""))))</f>
        <v/>
      </c>
      <c r="F36" s="25"/>
      <c r="H36" s="27"/>
      <c r="I36" s="27"/>
    </row>
    <row r="37" spans="1:9" ht="15.75" thickBot="1">
      <c r="A37" s="1"/>
      <c r="B37" s="98"/>
      <c r="C37" s="35" t="str">
        <v xml:space="preserve"> </v>
      </c>
      <c r="D37" s="33"/>
      <c r="E37" s="19" t="str">
        <f t="array" ref="E37">IFERROR(INDEX(List4.1,ROWS(E$1:$E36)),IFERROR(INDEX(List4.2,ROWS(E$1:$E36)-ROWS(List4.1)),IFERROR(INDEX(List4.3,ROWS(E$1:$E36)-ROWS(List4.1)-ROWS(List4.2)),IFERROR(INDEX(List4.4,ROWS(E$1:$E36)-ROWS(List4.1)-ROWS(List4.2)-ROWS(List4.3)),""))))</f>
        <v/>
      </c>
      <c r="F37" s="25"/>
      <c r="H37" s="27"/>
      <c r="I37" s="27"/>
    </row>
    <row r="38" spans="1:9">
      <c r="A38" s="1"/>
      <c r="E38" s="19" t="str">
        <f t="array" ref="E38">IFERROR(INDEX(List4.1,ROWS(E$1:$E37)),IFERROR(INDEX(List4.2,ROWS(E$1:$E37)-ROWS(List4.1)),IFERROR(INDEX(List4.3,ROWS(E$1:$E37)-ROWS(List4.1)-ROWS(List4.2)),IFERROR(INDEX(List4.4,ROWS(E$1:$E37)-ROWS(List4.1)-ROWS(List4.2)-ROWS(List4.3)),""))))</f>
        <v/>
      </c>
      <c r="F38" s="25"/>
      <c r="H38" s="27"/>
      <c r="I38" s="27"/>
    </row>
    <row r="39" spans="1:9">
      <c r="A39" s="48"/>
      <c r="B39" s="49"/>
      <c r="C39" s="33"/>
      <c r="D39" s="33"/>
      <c r="E39" s="33"/>
      <c r="F39" s="25"/>
      <c r="G39" s="27"/>
      <c r="H39" s="33"/>
      <c r="I39" s="27"/>
    </row>
    <row r="40" spans="1:9">
      <c r="A40" s="48"/>
      <c r="B40" s="49"/>
      <c r="C40" s="33"/>
      <c r="D40" s="33"/>
      <c r="E40" s="33"/>
      <c r="F40" s="25"/>
      <c r="G40" s="27"/>
      <c r="H40" s="27"/>
      <c r="I40" s="27"/>
    </row>
    <row r="41" spans="1:9">
      <c r="A41" s="48"/>
      <c r="B41" s="49"/>
      <c r="C41" s="33"/>
      <c r="D41" s="33"/>
      <c r="E41" s="33"/>
      <c r="F41" s="33"/>
      <c r="G41" s="27"/>
      <c r="H41" s="27"/>
      <c r="I41" s="27"/>
    </row>
    <row r="42" spans="1:9">
      <c r="A42" s="48"/>
      <c r="B42" s="49"/>
      <c r="C42" s="33"/>
      <c r="D42" s="33"/>
      <c r="E42" s="33"/>
      <c r="F42" s="33"/>
      <c r="G42" s="27"/>
      <c r="H42" s="27"/>
      <c r="I42" s="27"/>
    </row>
    <row r="43" spans="1:9">
      <c r="A43" s="48"/>
      <c r="B43" s="49"/>
      <c r="C43" s="33"/>
      <c r="D43" s="33"/>
      <c r="E43" s="33"/>
      <c r="F43" s="33"/>
      <c r="G43" s="27"/>
      <c r="H43" s="27"/>
      <c r="I43" s="27"/>
    </row>
    <row r="44" spans="1:9">
      <c r="A44" s="48"/>
      <c r="B44" s="49"/>
      <c r="C44" s="33"/>
      <c r="D44" s="33"/>
      <c r="E44" s="33"/>
      <c r="F44" s="33"/>
      <c r="G44" s="27"/>
      <c r="H44" s="27"/>
      <c r="I44" s="27"/>
    </row>
    <row r="45" spans="1:9">
      <c r="A45" s="48"/>
      <c r="B45" s="49"/>
      <c r="C45" s="33"/>
      <c r="D45" s="33"/>
      <c r="E45" s="33"/>
      <c r="F45" s="33"/>
      <c r="G45" s="27"/>
      <c r="H45" s="27"/>
    </row>
    <row r="46" spans="1:9">
      <c r="A46" s="27"/>
      <c r="B46" s="48"/>
      <c r="C46" s="27"/>
      <c r="D46" s="27"/>
      <c r="E46" s="27"/>
      <c r="F46" s="27"/>
      <c r="G46" s="27"/>
      <c r="H46" s="27"/>
    </row>
    <row r="47" spans="1:9">
      <c r="A47" s="27"/>
      <c r="B47" s="48"/>
      <c r="C47" s="27"/>
      <c r="D47" s="27"/>
      <c r="E47" s="27"/>
      <c r="F47" s="27"/>
      <c r="G47" s="27"/>
      <c r="H47" s="27"/>
    </row>
    <row r="48" spans="1:9">
      <c r="C48" s="32"/>
      <c r="D48" s="32"/>
      <c r="E48" s="32"/>
      <c r="F48" s="32"/>
      <c r="G48" s="27"/>
    </row>
    <row r="49" spans="3:7">
      <c r="C49" s="27"/>
      <c r="D49" s="27"/>
      <c r="E49" s="27"/>
      <c r="F49" s="27"/>
      <c r="G49" s="27"/>
    </row>
    <row r="50" spans="3:7">
      <c r="C50" s="27"/>
      <c r="D50" s="27"/>
      <c r="E50" s="27"/>
      <c r="F50" s="27"/>
      <c r="G50" s="27"/>
    </row>
    <row r="51" spans="3:7">
      <c r="C51" s="27"/>
      <c r="D51" s="27"/>
      <c r="E51" s="27"/>
      <c r="F51" s="27"/>
      <c r="G51" s="27"/>
    </row>
    <row r="52" spans="3:7">
      <c r="C52" s="27"/>
      <c r="D52" s="27"/>
      <c r="E52" s="27"/>
      <c r="F52" s="27"/>
      <c r="G52" s="27"/>
    </row>
    <row r="53" spans="3:7">
      <c r="C53" s="27"/>
      <c r="D53" s="27"/>
      <c r="E53" s="27"/>
      <c r="F53" s="27"/>
      <c r="G53" s="27"/>
    </row>
  </sheetData>
  <sheetProtection sheet="1" objects="1" scenarios="1"/>
  <mergeCells count="4">
    <mergeCell ref="B4:B10"/>
    <mergeCell ref="B13:B19"/>
    <mergeCell ref="B22:B28"/>
    <mergeCell ref="B31:B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048576"/>
  <sheetViews>
    <sheetView zoomScaleNormal="100" workbookViewId="0">
      <selection activeCell="B1" sqref="A1:XFD1048576"/>
    </sheetView>
  </sheetViews>
  <sheetFormatPr defaultRowHeight="15"/>
  <cols>
    <col min="1" max="1" width="50" style="2" customWidth="1"/>
    <col min="2" max="2" width="11.140625" style="1" customWidth="1"/>
    <col min="3" max="3" width="58.28515625" style="2" customWidth="1"/>
    <col min="4" max="4" width="8.140625" style="2" customWidth="1"/>
    <col min="5" max="5" width="22.7109375" style="2" hidden="1" customWidth="1"/>
    <col min="6" max="6" width="22.5703125" style="2" hidden="1" customWidth="1"/>
    <col min="7" max="7" width="32.85546875" style="2" customWidth="1"/>
    <col min="8" max="9" width="30.140625" style="2" hidden="1" customWidth="1"/>
    <col min="10" max="14" width="25.7109375" style="2" hidden="1" customWidth="1"/>
    <col min="15" max="15" width="6.140625" style="2" hidden="1" customWidth="1"/>
    <col min="16" max="17" width="25.7109375" style="2" customWidth="1"/>
    <col min="18" max="16384" width="9.140625" style="2"/>
  </cols>
  <sheetData>
    <row r="1" spans="1:18" ht="15.75">
      <c r="E1" s="22" t="s">
        <v>262</v>
      </c>
      <c r="F1" s="22" t="s">
        <v>265</v>
      </c>
      <c r="G1" s="23" t="s">
        <v>274</v>
      </c>
      <c r="H1" s="3"/>
      <c r="I1" s="3"/>
      <c r="J1" s="3"/>
      <c r="K1" s="3"/>
      <c r="L1" s="3"/>
      <c r="M1" s="3"/>
      <c r="N1" s="3"/>
      <c r="O1" s="3"/>
    </row>
    <row r="2" spans="1:18">
      <c r="A2" s="24"/>
      <c r="B2" s="24"/>
      <c r="C2" s="25"/>
      <c r="D2" s="25"/>
      <c r="E2" s="47" t="str">
        <f t="array" ref="E2">IFERROR(INDEX(List5.1,ROWS(E$1:$E1)),IFERROR(INDEX(List5.2,ROWS(E$1:$E1)-ROWS(List5.1)),IFERROR(INDEX(List5.3,ROWS(E$1:$E1)-ROWS(List5.1)-ROWS(List5.2)),IFERROR(INDEX(List5.4,ROWS(E$1:$E1)-ROWS(List5.1)-ROWS(List5.2)-ROWS(List5.3)),""))))</f>
        <v>Lawn Care Tools</v>
      </c>
      <c r="F2" s="47" t="str">
        <f t="array" ref="F2">INDEX(List5nd,MATCH(0,COUNTIF($F$1:F1,List5nd),0))</f>
        <v>Lawn Care Tools</v>
      </c>
      <c r="G2" s="2" t="str">
        <f t="array" ref="G2">IFERROR(INDEX(List5repeat,MATCH(0,COUNTIF($G$1:G1,List5repeat),0)),"")</f>
        <v>Lawn Care Tools</v>
      </c>
      <c r="H2" s="3"/>
      <c r="I2" s="3"/>
      <c r="J2" s="3"/>
      <c r="K2" s="3"/>
      <c r="L2" s="3"/>
      <c r="M2" s="3"/>
      <c r="N2" s="3"/>
      <c r="O2" s="3"/>
    </row>
    <row r="3" spans="1:18" ht="15.75" thickBot="1">
      <c r="E3" s="47" t="str">
        <f t="array" ref="E3">IFERROR(INDEX(List5.1,ROWS(E$1:$E2)),IFERROR(INDEX(List5.2,ROWS(E$1:$E2)-ROWS(List5.1)),IFERROR(INDEX(List5.3,ROWS(E$1:$E2)-ROWS(List5.1)-ROWS(List5.2)),IFERROR(INDEX(List5.4,ROWS(E$1:$E2)-ROWS(List5.1)-ROWS(List5.2)-ROWS(List5.3)),""))))</f>
        <v>Gardening gloves</v>
      </c>
      <c r="F3" s="47" t="str">
        <f t="array" ref="F3">INDEX(List5nd,MATCH(0,COUNTIF($F$1:F2,List5nd),0))</f>
        <v>Gardening gloves</v>
      </c>
      <c r="G3" s="2" t="str">
        <f t="array" ref="G3">IFERROR(INDEX(List5repeat,MATCH(0,COUNTIF($G$1:G2,List5repeat),0)),"")</f>
        <v>Gardening gloves</v>
      </c>
      <c r="H3" s="17" t="s">
        <v>216</v>
      </c>
      <c r="I3" s="17" t="s">
        <v>217</v>
      </c>
      <c r="J3" s="17" t="s">
        <v>218</v>
      </c>
      <c r="K3" s="17" t="s">
        <v>219</v>
      </c>
      <c r="L3" s="17" t="s">
        <v>220</v>
      </c>
      <c r="M3" s="17" t="s">
        <v>221</v>
      </c>
      <c r="N3" s="17" t="s">
        <v>47</v>
      </c>
      <c r="O3" s="17" t="s">
        <v>48</v>
      </c>
      <c r="P3" s="1"/>
      <c r="Q3" s="1"/>
      <c r="R3" s="1"/>
    </row>
    <row r="4" spans="1:18" ht="15.75">
      <c r="A4" s="12" t="s">
        <v>215</v>
      </c>
      <c r="B4" s="102" t="s">
        <v>148</v>
      </c>
      <c r="C4" s="26" t="str">
        <f t="array" ref="C4:C10">IF('Needs Assessment'!G59='Needs Assessment'!F59,H4:H10,IF('Needs Assessment'!G59='Needs Assessment'!F60,I4:I10,IF('Needs Assessment'!G59='Needs Assessment'!F61,J4:J10,IF('Needs Assessment'!G59='Needs Assessment'!F62,K4:K10,IF('Needs Assessment'!G59='Needs Assessment'!F63,L4:L10,IF('Needs Assessment'!G59='Needs Assessment'!F64,M4:M10,IF('Needs Assessment'!G59='Needs Assessment'!F65,N4:N10,IF('Needs Assessment'!G59='Needs Assessment'!F66,O4:O10,IF('Needs Assessment'!G59='Needs Assessment'!#REF!,P4:P10)))))))))</f>
        <v>Lawn Care Tools</v>
      </c>
      <c r="D4" s="27"/>
      <c r="E4" s="47" t="str">
        <f t="array" ref="E4">IFERROR(INDEX(List5.1,ROWS(E$1:$E3)),IFERROR(INDEX(List5.2,ROWS(E$1:$E3)-ROWS(List5.1)),IFERROR(INDEX(List5.3,ROWS(E$1:$E3)-ROWS(List5.1)-ROWS(List5.2)),IFERROR(INDEX(List5.4,ROWS(E$1:$E3)-ROWS(List5.1)-ROWS(List5.2)-ROWS(List5.3)),""))))</f>
        <v xml:space="preserve"> </v>
      </c>
      <c r="F4" s="47" t="str">
        <f t="array" ref="F4">INDEX(List5nd,MATCH(0,COUNTIF($F$1:F3,List5nd),0))</f>
        <v xml:space="preserve"> </v>
      </c>
      <c r="G4" s="2" t="str">
        <f t="array" ref="G4">IFERROR(INDEX(List5repeat,MATCH(0,COUNTIF($G$1:G3,List5repeat),0)),"")</f>
        <v xml:space="preserve"> </v>
      </c>
      <c r="H4" s="3" t="s">
        <v>167</v>
      </c>
      <c r="I4" s="3" t="s">
        <v>225</v>
      </c>
      <c r="J4" s="3" t="s">
        <v>230</v>
      </c>
      <c r="K4" s="3" t="s">
        <v>261</v>
      </c>
      <c r="L4" s="3" t="s">
        <v>234</v>
      </c>
      <c r="M4" s="3" t="s">
        <v>227</v>
      </c>
      <c r="N4" s="3" t="s">
        <v>237</v>
      </c>
      <c r="O4" s="3" t="s">
        <v>240</v>
      </c>
    </row>
    <row r="5" spans="1:18">
      <c r="B5" s="103"/>
      <c r="C5" s="28" t="str">
        <v>Gardening gloves</v>
      </c>
      <c r="D5" s="27"/>
      <c r="E5" s="47" t="str">
        <f t="array" ref="E5">IFERROR(INDEX(List5.1,ROWS(E$1:$E4)),IFERROR(INDEX(List5.2,ROWS(E$1:$E4)-ROWS(List5.1)),IFERROR(INDEX(List5.3,ROWS(E$1:$E4)-ROWS(List5.1)-ROWS(List5.2)),IFERROR(INDEX(List5.4,ROWS(E$1:$E4)-ROWS(List5.1)-ROWS(List5.2)-ROWS(List5.3)),""))))</f>
        <v>Pay Stub</v>
      </c>
      <c r="F5" s="47" t="str">
        <f t="array" ref="F5">INDEX(List5nd,MATCH(0,COUNTIF($F$1:F4,List5nd),0))</f>
        <v>Pay Stub</v>
      </c>
      <c r="G5" s="2" t="str">
        <f t="array" ref="G5">IFERROR(INDEX(List5repeat,MATCH(0,COUNTIF($G$1:G4,List5repeat),0)),"")</f>
        <v>Pay Stub</v>
      </c>
      <c r="H5" s="3" t="s">
        <v>222</v>
      </c>
      <c r="I5" s="3" t="s">
        <v>226</v>
      </c>
      <c r="J5" s="3" t="s">
        <v>231</v>
      </c>
      <c r="K5" s="3" t="s">
        <v>233</v>
      </c>
      <c r="L5" s="3" t="s">
        <v>235</v>
      </c>
      <c r="M5" s="3" t="s">
        <v>236</v>
      </c>
      <c r="N5" s="3" t="s">
        <v>238</v>
      </c>
      <c r="O5" s="3" t="s">
        <v>241</v>
      </c>
    </row>
    <row r="6" spans="1:18">
      <c r="B6" s="103"/>
      <c r="C6" s="28" t="str">
        <v xml:space="preserve"> </v>
      </c>
      <c r="D6" s="27"/>
      <c r="E6" s="47" t="str">
        <f t="array" ref="E6">IFERROR(INDEX(List5.1,ROWS(E$1:$E5)),IFERROR(INDEX(List5.2,ROWS(E$1:$E5)-ROWS(List5.1)),IFERROR(INDEX(List5.3,ROWS(E$1:$E5)-ROWS(List5.1)-ROWS(List5.2)),IFERROR(INDEX(List5.4,ROWS(E$1:$E5)-ROWS(List5.1)-ROWS(List5.2)-ROWS(List5.3)),""))))</f>
        <v>Work Schedule</v>
      </c>
      <c r="F6" s="47" t="str">
        <f t="array" ref="F6">INDEX(List5nd,MATCH(0,COUNTIF($F$1:F5,List5nd),0))</f>
        <v>Work Schedule</v>
      </c>
      <c r="G6" s="2" t="str">
        <f t="array" ref="G6">IFERROR(INDEX(List5repeat,MATCH(0,COUNTIF($G$1:G5,List5repeat),0)),"")</f>
        <v>Work Schedule</v>
      </c>
      <c r="H6" s="3" t="s">
        <v>223</v>
      </c>
      <c r="I6" s="3" t="s">
        <v>227</v>
      </c>
      <c r="J6" s="3" t="s">
        <v>232</v>
      </c>
      <c r="K6" s="3" t="s">
        <v>129</v>
      </c>
      <c r="L6" s="3" t="s">
        <v>230</v>
      </c>
      <c r="M6" s="3" t="s">
        <v>129</v>
      </c>
      <c r="N6" s="3" t="s">
        <v>239</v>
      </c>
      <c r="O6" s="3" t="s">
        <v>242</v>
      </c>
    </row>
    <row r="7" spans="1:18">
      <c r="B7" s="103"/>
      <c r="C7" s="28" t="str">
        <v>Pay Stub</v>
      </c>
      <c r="D7" s="27"/>
      <c r="E7" s="47" t="str">
        <f t="array" ref="E7">IFERROR(INDEX(List5.1,ROWS(E$1:$E6)),IFERROR(INDEX(List5.2,ROWS(E$1:$E6)-ROWS(List5.1)),IFERROR(INDEX(List5.3,ROWS(E$1:$E6)-ROWS(List5.1)-ROWS(List5.2)),IFERROR(INDEX(List5.4,ROWS(E$1:$E6)-ROWS(List5.1)-ROWS(List5.2)-ROWS(List5.3)),""))))</f>
        <v xml:space="preserve"> </v>
      </c>
      <c r="F7" s="47" t="str">
        <f t="array" ref="F7">INDEX(List5nd,MATCH(0,COUNTIF($F$1:F6,List5nd),0))</f>
        <v>Tools</v>
      </c>
      <c r="G7" s="2" t="str">
        <f t="array" ref="G7">IFERROR(INDEX(List5repeat,MATCH(0,COUNTIF($G$1:G6,List5repeat),0)),"")</f>
        <v>Tools</v>
      </c>
      <c r="H7" s="3" t="s">
        <v>224</v>
      </c>
      <c r="I7" s="3" t="s">
        <v>228</v>
      </c>
      <c r="J7" s="3" t="s">
        <v>228</v>
      </c>
      <c r="K7" s="3" t="s">
        <v>228</v>
      </c>
      <c r="L7" s="3" t="s">
        <v>228</v>
      </c>
      <c r="M7" s="3" t="s">
        <v>228</v>
      </c>
      <c r="N7" s="3" t="s">
        <v>228</v>
      </c>
      <c r="O7" s="3" t="s">
        <v>228</v>
      </c>
    </row>
    <row r="8" spans="1:18">
      <c r="B8" s="103"/>
      <c r="C8" s="28" t="str">
        <v>Work Schedule</v>
      </c>
      <c r="D8" s="27"/>
      <c r="E8" s="47" t="str">
        <f t="array" ref="E8">IFERROR(INDEX(List5.1,ROWS(E$1:$E7)),IFERROR(INDEX(List5.2,ROWS(E$1:$E7)-ROWS(List5.1)),IFERROR(INDEX(List5.3,ROWS(E$1:$E7)-ROWS(List5.1)-ROWS(List5.2)),IFERROR(INDEX(List5.4,ROWS(E$1:$E7)-ROWS(List5.1)-ROWS(List5.2)-ROWS(List5.3)),""))))</f>
        <v xml:space="preserve"> </v>
      </c>
      <c r="F8" s="47" t="str">
        <f t="array" ref="F8">INDEX(List5nd,MATCH(0,COUNTIF($F$1:F7,List5nd),0))</f>
        <v>Work gloves</v>
      </c>
      <c r="G8" s="2" t="str">
        <f t="array" ref="G8">IFERROR(INDEX(List5repeat,MATCH(0,COUNTIF($G$1:G7,List5repeat),0)),"")</f>
        <v>Work gloves</v>
      </c>
      <c r="H8" s="3" t="s">
        <v>193</v>
      </c>
      <c r="I8" s="3" t="s">
        <v>229</v>
      </c>
      <c r="J8" s="3" t="s">
        <v>229</v>
      </c>
      <c r="K8" s="3" t="s">
        <v>229</v>
      </c>
      <c r="L8" s="3" t="s">
        <v>229</v>
      </c>
      <c r="M8" s="3" t="s">
        <v>229</v>
      </c>
      <c r="N8" s="3" t="s">
        <v>229</v>
      </c>
      <c r="O8" s="3" t="s">
        <v>229</v>
      </c>
    </row>
    <row r="9" spans="1:18">
      <c r="B9" s="103"/>
      <c r="C9" s="28" t="str">
        <v xml:space="preserve"> </v>
      </c>
      <c r="D9" s="27"/>
      <c r="E9" s="47" t="str">
        <f t="array" ref="E9">IFERROR(INDEX(List5.1,ROWS(E$1:$E8)),IFERROR(INDEX(List5.2,ROWS(E$1:$E8)-ROWS(List5.1)),IFERROR(INDEX(List5.3,ROWS(E$1:$E8)-ROWS(List5.1)-ROWS(List5.2)),IFERROR(INDEX(List5.4,ROWS(E$1:$E8)-ROWS(List5.1)-ROWS(List5.2)-ROWS(List5.3)),""))))</f>
        <v>Tools</v>
      </c>
      <c r="F9" s="47" t="str">
        <f t="array" ref="F9">INDEX(List5nd,MATCH(0,COUNTIF($F$1:F8,List5nd),0))</f>
        <v>Hard hat</v>
      </c>
      <c r="G9" s="2" t="str">
        <f t="array" ref="G9">IFERROR(INDEX(List5repeat,MATCH(0,COUNTIF($G$1:G8,List5repeat),0)),"")</f>
        <v>Hard hat</v>
      </c>
      <c r="H9" s="3" t="s">
        <v>129</v>
      </c>
      <c r="I9" s="3" t="s">
        <v>129</v>
      </c>
      <c r="J9" s="3" t="s">
        <v>129</v>
      </c>
      <c r="K9" s="3" t="s">
        <v>129</v>
      </c>
      <c r="L9" s="3" t="s">
        <v>129</v>
      </c>
      <c r="M9" s="3" t="s">
        <v>129</v>
      </c>
      <c r="N9" s="3" t="s">
        <v>129</v>
      </c>
      <c r="O9" s="3" t="s">
        <v>129</v>
      </c>
    </row>
    <row r="10" spans="1:18" ht="15.75" thickBot="1">
      <c r="B10" s="104"/>
      <c r="C10" s="30" t="str">
        <v xml:space="preserve"> </v>
      </c>
      <c r="D10" s="27"/>
      <c r="E10" s="47" t="str">
        <f t="array" ref="E10">IFERROR(INDEX(List5.1,ROWS(E$1:$E9)),IFERROR(INDEX(List5.2,ROWS(E$1:$E9)-ROWS(List5.1)),IFERROR(INDEX(List5.3,ROWS(E$1:$E9)-ROWS(List5.1)-ROWS(List5.2)),IFERROR(INDEX(List5.4,ROWS(E$1:$E9)-ROWS(List5.1)-ROWS(List5.2)-ROWS(List5.3)),""))))</f>
        <v>Work gloves</v>
      </c>
      <c r="F10" s="47" t="str">
        <f t="array" ref="F10">INDEX(List5nd,MATCH(0,COUNTIF($F$1:F9,List5nd),0))</f>
        <v>Cleaning supplies</v>
      </c>
      <c r="G10" s="2" t="str">
        <f t="array" ref="G10">IFERROR(INDEX(List5repeat,MATCH(0,COUNTIF($G$1:G9,List5repeat),0)),"")</f>
        <v>Cleaning supplies</v>
      </c>
      <c r="H10" s="3" t="s">
        <v>129</v>
      </c>
      <c r="I10" s="3" t="s">
        <v>129</v>
      </c>
      <c r="J10" s="3" t="s">
        <v>129</v>
      </c>
      <c r="K10" s="3" t="s">
        <v>129</v>
      </c>
      <c r="L10" s="3" t="s">
        <v>129</v>
      </c>
      <c r="M10" s="3" t="s">
        <v>129</v>
      </c>
      <c r="N10" s="3" t="s">
        <v>129</v>
      </c>
      <c r="O10" s="3" t="s">
        <v>129</v>
      </c>
    </row>
    <row r="11" spans="1:18">
      <c r="B11" s="31"/>
      <c r="C11" s="32"/>
      <c r="D11" s="32"/>
      <c r="E11" s="47" t="str">
        <f t="array" ref="E11">IFERROR(INDEX(List5.1,ROWS(E$1:$E10)),IFERROR(INDEX(List5.2,ROWS(E$1:$E10)-ROWS(List5.1)),IFERROR(INDEX(List5.3,ROWS(E$1:$E10)-ROWS(List5.1)-ROWS(List5.2)),IFERROR(INDEX(List5.4,ROWS(E$1:$E10)-ROWS(List5.1)-ROWS(List5.2)-ROWS(List5.3)),""))))</f>
        <v>Hard hat</v>
      </c>
      <c r="F11" s="47" t="str">
        <f t="array" ref="F11">INDEX(List5nd,MATCH(0,COUNTIF($F$1:F10,List5nd),0))</f>
        <v>Cleaning gloves</v>
      </c>
      <c r="G11" s="2" t="str">
        <f t="array" ref="G11">IFERROR(INDEX(List5repeat,MATCH(0,COUNTIF($G$1:G10,List5repeat),0)),"")</f>
        <v>Cleaning gloves</v>
      </c>
    </row>
    <row r="12" spans="1:18" ht="15.75" thickBot="1">
      <c r="E12" s="47" t="str">
        <f t="array" ref="E12">IFERROR(INDEX(List5.1,ROWS(E$1:$E11)),IFERROR(INDEX(List5.2,ROWS(E$1:$E11)-ROWS(List5.1)),IFERROR(INDEX(List5.3,ROWS(E$1:$E11)-ROWS(List5.1)-ROWS(List5.2)),IFERROR(INDEX(List5.4,ROWS(E$1:$E11)-ROWS(List5.1)-ROWS(List5.2)-ROWS(List5.3)),""))))</f>
        <v>Pay Stub</v>
      </c>
      <c r="F12" s="47" t="str">
        <f t="array" ref="F12">INDEX(List5nd,MATCH(0,COUNTIF($F$1:F11,List5nd),0))</f>
        <v>Medicine bottles</v>
      </c>
      <c r="G12" s="2" t="str">
        <f t="array" ref="G12">IFERROR(INDEX(List5repeat,MATCH(0,COUNTIF($G$1:G11,List5repeat),0)),"")</f>
        <v>Medicine bottles</v>
      </c>
      <c r="I12" s="27"/>
    </row>
    <row r="13" spans="1:18">
      <c r="B13" s="96" t="s">
        <v>149</v>
      </c>
      <c r="C13" s="26" t="str">
        <f t="array" ref="C13:C19">IF('Needs Assessment'!H59='Needs Assessment'!F59,H4:H10,IF('Needs Assessment'!H59='Needs Assessment'!F60,I4:I10,IF('Needs Assessment'!H59='Needs Assessment'!F61,J4:J10,IF('Needs Assessment'!H59='Needs Assessment'!F62,K4:K10,IF('Needs Assessment'!H59='Needs Assessment'!F63,L4:L10,IF('Needs Assessment'!H59='Needs Assessment'!F64,M4:M10,IF('Needs Assessment'!H59='Needs Assessment'!F65,N4:N10,IF('Needs Assessment'!H59='Needs Assessment'!F66,O4:O10,IF('Needs Assessment'!H59='Needs Assessment'!#REF!,P4:P10)))))))))</f>
        <v>Tools</v>
      </c>
      <c r="D13" s="27"/>
      <c r="E13" s="47" t="str">
        <f t="array" ref="E13">IFERROR(INDEX(List5.1,ROWS(E$1:$E12)),IFERROR(INDEX(List5.2,ROWS(E$1:$E12)-ROWS(List5.1)),IFERROR(INDEX(List5.3,ROWS(E$1:$E12)-ROWS(List5.1)-ROWS(List5.2)),IFERROR(INDEX(List5.4,ROWS(E$1:$E12)-ROWS(List5.1)-ROWS(List5.2)-ROWS(List5.3)),""))))</f>
        <v>Work Schedule</v>
      </c>
      <c r="F13" s="47" t="str">
        <f t="array" ref="F13">INDEX(List5nd,MATCH(0,COUNTIF($F$1:F12,List5nd),0))</f>
        <v>Thermometer</v>
      </c>
      <c r="G13" s="2" t="str">
        <f t="array" ref="G13">IFERROR(INDEX(List5repeat,MATCH(0,COUNTIF($G$1:G12,List5repeat),0)),"")</f>
        <v>Thermometer</v>
      </c>
      <c r="I13" s="27"/>
    </row>
    <row r="14" spans="1:18">
      <c r="B14" s="97"/>
      <c r="C14" s="34" t="str">
        <v>Work gloves</v>
      </c>
      <c r="D14" s="33"/>
      <c r="E14" s="47" t="str">
        <f t="array" ref="E14">IFERROR(INDEX(List5.1,ROWS(E$1:$E13)),IFERROR(INDEX(List5.2,ROWS(E$1:$E13)-ROWS(List5.1)),IFERROR(INDEX(List5.3,ROWS(E$1:$E13)-ROWS(List5.1)-ROWS(List5.2)),IFERROR(INDEX(List5.4,ROWS(E$1:$E13)-ROWS(List5.1)-ROWS(List5.2)-ROWS(List5.3)),""))))</f>
        <v xml:space="preserve"> </v>
      </c>
      <c r="F14" s="47" t="str">
        <f t="array" ref="F14">INDEX(List5nd,MATCH(0,COUNTIF($F$1:F13,List5nd),0))</f>
        <v>Gloves</v>
      </c>
      <c r="G14" s="2" t="str">
        <f t="array" ref="G14">IFERROR(INDEX(List5repeat,MATCH(0,COUNTIF($G$1:G13,List5repeat),0)),"")</f>
        <v>Gloves</v>
      </c>
      <c r="I14" s="27"/>
    </row>
    <row r="15" spans="1:18">
      <c r="B15" s="97"/>
      <c r="C15" s="34" t="str">
        <v>Hard hat</v>
      </c>
      <c r="D15" s="33"/>
      <c r="E15" s="47" t="str">
        <f t="array" ref="E15">IFERROR(INDEX(List5.1,ROWS(E$1:$E14)),IFERROR(INDEX(List5.2,ROWS(E$1:$E14)-ROWS(List5.1)),IFERROR(INDEX(List5.3,ROWS(E$1:$E14)-ROWS(List5.1)-ROWS(List5.2)),IFERROR(INDEX(List5.4,ROWS(E$1:$E14)-ROWS(List5.1)-ROWS(List5.2)-ROWS(List5.3)),""))))</f>
        <v xml:space="preserve"> </v>
      </c>
      <c r="F15" s="47" t="e">
        <f t="array" ref="F15">INDEX(List5nd,MATCH(0,COUNTIF($F$1:F14,List5nd),0))</f>
        <v>#N/A</v>
      </c>
      <c r="G15" s="2" t="str">
        <f t="array" ref="G15">IFERROR(INDEX(List5repeat,MATCH(0,COUNTIF($G$1:G14,List5repeat),0)),"")</f>
        <v/>
      </c>
      <c r="I15" s="27"/>
    </row>
    <row r="16" spans="1:18">
      <c r="B16" s="97"/>
      <c r="C16" s="34" t="str">
        <v>Pay Stub</v>
      </c>
      <c r="D16" s="33"/>
      <c r="E16" s="47" t="str">
        <f t="array" ref="E16">IFERROR(INDEX(List5.1,ROWS(E$1:$E15)),IFERROR(INDEX(List5.2,ROWS(E$1:$E15)-ROWS(List5.1)),IFERROR(INDEX(List5.3,ROWS(E$1:$E15)-ROWS(List5.1)-ROWS(List5.2)),IFERROR(INDEX(List5.4,ROWS(E$1:$E15)-ROWS(List5.1)-ROWS(List5.2)-ROWS(List5.3)),""))))</f>
        <v>Cleaning supplies</v>
      </c>
      <c r="F16" s="47" t="e">
        <f t="array" ref="F16">INDEX(List5nd,MATCH(0,COUNTIF($F$1:F15,List5nd),0))</f>
        <v>#N/A</v>
      </c>
      <c r="G16" s="2" t="str">
        <f t="array" ref="G16">IFERROR(INDEX(List5repeat,MATCH(0,COUNTIF($G$1:G15,List5repeat),0)),"")</f>
        <v/>
      </c>
      <c r="I16" s="27"/>
    </row>
    <row r="17" spans="2:13">
      <c r="B17" s="97"/>
      <c r="C17" s="34" t="str">
        <v>Work Schedule</v>
      </c>
      <c r="D17" s="33"/>
      <c r="E17" s="47" t="str">
        <f t="array" ref="E17">IFERROR(INDEX(List5.1,ROWS(E$1:$E16)),IFERROR(INDEX(List5.2,ROWS(E$1:$E16)-ROWS(List5.1)),IFERROR(INDEX(List5.3,ROWS(E$1:$E16)-ROWS(List5.1)-ROWS(List5.2)),IFERROR(INDEX(List5.4,ROWS(E$1:$E16)-ROWS(List5.1)-ROWS(List5.2)-ROWS(List5.3)),""))))</f>
        <v>Cleaning gloves</v>
      </c>
      <c r="F17" s="47" t="e">
        <f t="array" ref="F17">INDEX(List5nd,MATCH(0,COUNTIF($F$1:F16,List5nd),0))</f>
        <v>#N/A</v>
      </c>
      <c r="G17" s="2" t="str">
        <f t="array" ref="G17">IFERROR(INDEX(List5repeat,MATCH(0,COUNTIF($G$1:G16,List5repeat),0)),"")</f>
        <v/>
      </c>
      <c r="I17" s="27"/>
    </row>
    <row r="18" spans="2:13">
      <c r="B18" s="97"/>
      <c r="C18" s="34" t="str">
        <v xml:space="preserve"> </v>
      </c>
      <c r="D18" s="33"/>
      <c r="E18" s="47" t="str">
        <f t="array" ref="E18">IFERROR(INDEX(List5.1,ROWS(E$1:$E17)),IFERROR(INDEX(List5.2,ROWS(E$1:$E17)-ROWS(List5.1)),IFERROR(INDEX(List5.3,ROWS(E$1:$E17)-ROWS(List5.1)-ROWS(List5.2)),IFERROR(INDEX(List5.4,ROWS(E$1:$E17)-ROWS(List5.1)-ROWS(List5.2)-ROWS(List5.3)),""))))</f>
        <v xml:space="preserve"> </v>
      </c>
      <c r="F18" s="47" t="e">
        <f t="array" ref="F18">INDEX(List5nd,MATCH(0,COUNTIF($F$1:F17,List5nd),0))</f>
        <v>#N/A</v>
      </c>
      <c r="G18" s="2" t="str">
        <f t="array" ref="G18">IFERROR(INDEX(List5repeat,MATCH(0,COUNTIF($G$1:G17,List5repeat),0)),"")</f>
        <v/>
      </c>
      <c r="I18" s="27"/>
    </row>
    <row r="19" spans="2:13" ht="15.75" thickBot="1">
      <c r="B19" s="98"/>
      <c r="C19" s="35" t="str">
        <v xml:space="preserve"> </v>
      </c>
      <c r="D19" s="33"/>
      <c r="E19" s="47" t="str">
        <f t="array" ref="E19">IFERROR(INDEX(List5.1,ROWS(E$1:$E18)),IFERROR(INDEX(List5.2,ROWS(E$1:$E18)-ROWS(List5.1)),IFERROR(INDEX(List5.3,ROWS(E$1:$E18)-ROWS(List5.1)-ROWS(List5.2)),IFERROR(INDEX(List5.4,ROWS(E$1:$E18)-ROWS(List5.1)-ROWS(List5.2)-ROWS(List5.3)),""))))</f>
        <v>Pay Stub</v>
      </c>
      <c r="F19" s="47" t="e">
        <f t="array" ref="F19">INDEX(List5nd,MATCH(0,COUNTIF($F$1:F18,List5nd),0))</f>
        <v>#N/A</v>
      </c>
      <c r="G19" s="2" t="str">
        <f t="array" ref="G19">IFERROR(INDEX(List5repeat,MATCH(0,COUNTIF($G$1:G18,List5repeat),0)),"")</f>
        <v/>
      </c>
      <c r="I19" s="27"/>
    </row>
    <row r="20" spans="2:13">
      <c r="B20" s="31"/>
      <c r="C20" s="33"/>
      <c r="D20" s="33"/>
      <c r="E20" s="47" t="str">
        <f t="array" ref="E20">IFERROR(INDEX(List5.1,ROWS(E$1:$E19)),IFERROR(INDEX(List5.2,ROWS(E$1:$E19)-ROWS(List5.1)),IFERROR(INDEX(List5.3,ROWS(E$1:$E19)-ROWS(List5.1)-ROWS(List5.2)),IFERROR(INDEX(List5.4,ROWS(E$1:$E19)-ROWS(List5.1)-ROWS(List5.2)-ROWS(List5.3)),""))))</f>
        <v>Work Schedule</v>
      </c>
      <c r="F20" s="47" t="e">
        <f t="array" ref="F20">INDEX(List5nd,MATCH(0,COUNTIF($F$1:F19,List5nd),0))</f>
        <v>#N/A</v>
      </c>
      <c r="G20" s="2" t="str">
        <f t="array" ref="G20">IFERROR(INDEX(List5repeat,MATCH(0,COUNTIF($G$1:G19,List5repeat),0)),"")</f>
        <v/>
      </c>
      <c r="I20" s="27"/>
    </row>
    <row r="21" spans="2:13" ht="15.75" thickBot="1">
      <c r="E21" s="47" t="str">
        <f t="array" ref="E21">IFERROR(INDEX(List5.1,ROWS(E$1:$E20)),IFERROR(INDEX(List5.2,ROWS(E$1:$E20)-ROWS(List5.1)),IFERROR(INDEX(List5.3,ROWS(E$1:$E20)-ROWS(List5.1)-ROWS(List5.2)),IFERROR(INDEX(List5.4,ROWS(E$1:$E20)-ROWS(List5.1)-ROWS(List5.2)-ROWS(List5.3)),""))))</f>
        <v xml:space="preserve"> </v>
      </c>
      <c r="F21" s="47" t="e">
        <f t="array" ref="F21">INDEX(List5nd,MATCH(0,COUNTIF($F$1:F20,List5nd),0))</f>
        <v>#N/A</v>
      </c>
      <c r="G21" s="2" t="str">
        <f t="array" ref="G21">IFERROR(INDEX(List5repeat,MATCH(0,COUNTIF($G$1:G20,List5repeat),0)),"")</f>
        <v/>
      </c>
      <c r="I21" s="27"/>
    </row>
    <row r="22" spans="2:13">
      <c r="B22" s="96" t="s">
        <v>150</v>
      </c>
      <c r="C22" s="26" t="str">
        <f t="array" ref="C22:C28">IF('Needs Assessment'!I59='Needs Assessment'!F59,H4:H10,IF('Needs Assessment'!I59='Needs Assessment'!F60,I4:I10,IF('Needs Assessment'!I59='Needs Assessment'!F61,J4:J10,IF('Needs Assessment'!I59='Needs Assessment'!F62,K4:K10,IF('Needs Assessment'!I59='Needs Assessment'!F63,L4:L10,IF('Needs Assessment'!I59='Needs Assessment'!F64,M4:M10,IF('Needs Assessment'!I59='Needs Assessment'!F65,N4:N10,IF('Needs Assessment'!I59='Needs Assessment'!F66,O4:O10,IF('Needs Assessment'!I59='Needs Assessment'!#REF!,P4:P10)))))))))</f>
        <v>Cleaning supplies</v>
      </c>
      <c r="D22" s="27"/>
      <c r="E22" s="47" t="str">
        <f t="array" ref="E22">IFERROR(INDEX(List5.1,ROWS(E$1:$E21)),IFERROR(INDEX(List5.2,ROWS(E$1:$E21)-ROWS(List5.1)),IFERROR(INDEX(List5.3,ROWS(E$1:$E21)-ROWS(List5.1)-ROWS(List5.2)),IFERROR(INDEX(List5.4,ROWS(E$1:$E21)-ROWS(List5.1)-ROWS(List5.2)-ROWS(List5.3)),""))))</f>
        <v xml:space="preserve"> </v>
      </c>
      <c r="F22" s="47" t="e">
        <f t="array" ref="F22">INDEX(List5nd,MATCH(0,COUNTIF($F$1:F21,List5nd),0))</f>
        <v>#N/A</v>
      </c>
      <c r="G22" s="2" t="str">
        <f t="array" ref="G22">IFERROR(INDEX(List5repeat,MATCH(0,COUNTIF($G$1:G21,List5repeat),0)),"")</f>
        <v/>
      </c>
      <c r="I22" s="27"/>
    </row>
    <row r="23" spans="2:13">
      <c r="B23" s="97"/>
      <c r="C23" s="34" t="str">
        <v>Cleaning gloves</v>
      </c>
      <c r="D23" s="33"/>
      <c r="E23" s="47" t="str">
        <f t="array" ref="E23">IFERROR(INDEX(List5.1,ROWS(E$1:$E22)),IFERROR(INDEX(List5.2,ROWS(E$1:$E22)-ROWS(List5.1)),IFERROR(INDEX(List5.3,ROWS(E$1:$E22)-ROWS(List5.1)-ROWS(List5.2)),IFERROR(INDEX(List5.4,ROWS(E$1:$E22)-ROWS(List5.1)-ROWS(List5.2)-ROWS(List5.3)),""))))</f>
        <v>Medicine bottles</v>
      </c>
      <c r="F23" s="47" t="e">
        <f t="array" ref="F23">INDEX(List5nd,MATCH(0,COUNTIF($F$1:F22,List5nd),0))</f>
        <v>#N/A</v>
      </c>
      <c r="G23" s="2" t="str">
        <f t="array" ref="G23">IFERROR(INDEX(List5repeat,MATCH(0,COUNTIF($G$1:G22,List5repeat),0)),"")</f>
        <v/>
      </c>
      <c r="I23" s="27"/>
    </row>
    <row r="24" spans="2:13">
      <c r="B24" s="97"/>
      <c r="C24" s="34" t="str">
        <v xml:space="preserve"> </v>
      </c>
      <c r="D24" s="33"/>
      <c r="E24" s="47" t="str">
        <f t="array" ref="E24">IFERROR(INDEX(List5.1,ROWS(E$1:$E23)),IFERROR(INDEX(List5.2,ROWS(E$1:$E23)-ROWS(List5.1)),IFERROR(INDEX(List5.3,ROWS(E$1:$E23)-ROWS(List5.1)-ROWS(List5.2)),IFERROR(INDEX(List5.4,ROWS(E$1:$E23)-ROWS(List5.1)-ROWS(List5.2)-ROWS(List5.3)),""))))</f>
        <v>Thermometer</v>
      </c>
      <c r="F24" s="47" t="e">
        <f t="array" ref="F24">INDEX(List5nd,MATCH(0,COUNTIF($F$1:F23,List5nd),0))</f>
        <v>#N/A</v>
      </c>
      <c r="G24" s="2" t="str">
        <f t="array" ref="G24">IFERROR(INDEX(List5repeat,MATCH(0,COUNTIF($G$1:G23,List5repeat),0)),"")</f>
        <v/>
      </c>
      <c r="I24" s="27"/>
    </row>
    <row r="25" spans="2:13">
      <c r="B25" s="97"/>
      <c r="C25" s="34" t="str">
        <v>Pay Stub</v>
      </c>
      <c r="D25" s="33"/>
      <c r="E25" s="47" t="str">
        <f t="array" ref="E25">IFERROR(INDEX(List5.1,ROWS(E$1:$E24)),IFERROR(INDEX(List5.2,ROWS(E$1:$E24)-ROWS(List5.1)),IFERROR(INDEX(List5.3,ROWS(E$1:$E24)-ROWS(List5.1)-ROWS(List5.2)),IFERROR(INDEX(List5.4,ROWS(E$1:$E24)-ROWS(List5.1)-ROWS(List5.2)-ROWS(List5.3)),""))))</f>
        <v>Gloves</v>
      </c>
      <c r="F25" s="47" t="e">
        <f t="array" ref="F25">INDEX(List5nd,MATCH(0,COUNTIF($F$1:F24,List5nd),0))</f>
        <v>#N/A</v>
      </c>
      <c r="G25" s="2" t="str">
        <f t="array" ref="G25">IFERROR(INDEX(List5repeat,MATCH(0,COUNTIF($G$1:G24,List5repeat),0)),"")</f>
        <v/>
      </c>
      <c r="H25" s="27"/>
      <c r="I25" s="27"/>
    </row>
    <row r="26" spans="2:13">
      <c r="B26" s="97"/>
      <c r="C26" s="34" t="str">
        <v>Work Schedule</v>
      </c>
      <c r="D26" s="33"/>
      <c r="E26" s="47" t="str">
        <f t="array" ref="E26">IFERROR(INDEX(List5.1,ROWS(E$1:$E25)),IFERROR(INDEX(List5.2,ROWS(E$1:$E25)-ROWS(List5.1)),IFERROR(INDEX(List5.3,ROWS(E$1:$E25)-ROWS(List5.1)-ROWS(List5.2)),IFERROR(INDEX(List5.4,ROWS(E$1:$E25)-ROWS(List5.1)-ROWS(List5.2)-ROWS(List5.3)),""))))</f>
        <v>Pay Stub</v>
      </c>
      <c r="F26" s="47" t="e">
        <f t="array" ref="F26">INDEX(List5nd,MATCH(0,COUNTIF($F$1:F25,List5nd),0))</f>
        <v>#N/A</v>
      </c>
      <c r="G26" s="2" t="str">
        <f t="array" ref="G26">IFERROR(INDEX(List5repeat,MATCH(0,COUNTIF($G$1:G25,List5repeat),0)),"")</f>
        <v/>
      </c>
      <c r="H26" s="27"/>
      <c r="I26" s="27"/>
    </row>
    <row r="27" spans="2:13">
      <c r="B27" s="97"/>
      <c r="C27" s="34" t="str">
        <v xml:space="preserve"> </v>
      </c>
      <c r="D27" s="33"/>
      <c r="E27" s="47" t="str">
        <f t="array" ref="E27">IFERROR(INDEX(List5.1,ROWS(E$1:$E26)),IFERROR(INDEX(List5.2,ROWS(E$1:$E26)-ROWS(List5.1)),IFERROR(INDEX(List5.3,ROWS(E$1:$E26)-ROWS(List5.1)-ROWS(List5.2)),IFERROR(INDEX(List5.4,ROWS(E$1:$E26)-ROWS(List5.1)-ROWS(List5.2)-ROWS(List5.3)),""))))</f>
        <v>Work Schedule</v>
      </c>
      <c r="F27" s="47" t="e">
        <f t="array" ref="F27">INDEX(List5nd,MATCH(0,COUNTIF($F$1:F26,List5nd),0))</f>
        <v>#N/A</v>
      </c>
      <c r="G27" s="2" t="str">
        <f t="array" ref="G27">IFERROR(INDEX(List5repeat,MATCH(0,COUNTIF($G$1:G26,List5repeat),0)),"")</f>
        <v/>
      </c>
      <c r="H27" s="27"/>
      <c r="I27" s="27"/>
      <c r="M27" s="27"/>
    </row>
    <row r="28" spans="2:13" ht="15.75" thickBot="1">
      <c r="B28" s="98"/>
      <c r="C28" s="35" t="str">
        <v xml:space="preserve"> </v>
      </c>
      <c r="D28" s="33"/>
      <c r="E28" s="47" t="str">
        <f t="array" ref="E28">IFERROR(INDEX(List5.1,ROWS(E$1:$E27)),IFERROR(INDEX(List5.2,ROWS(E$1:$E27)-ROWS(List5.1)),IFERROR(INDEX(List5.3,ROWS(E$1:$E27)-ROWS(List5.1)-ROWS(List5.2)),IFERROR(INDEX(List5.4,ROWS(E$1:$E27)-ROWS(List5.1)-ROWS(List5.2)-ROWS(List5.3)),""))))</f>
        <v xml:space="preserve"> </v>
      </c>
      <c r="F28" s="47" t="e">
        <f t="array" ref="F28">INDEX(List5nd,MATCH(0,COUNTIF($F$1:F27,List5nd),0))</f>
        <v>#N/A</v>
      </c>
      <c r="G28" s="2" t="str">
        <f t="array" ref="G28">IFERROR(INDEX(List5repeat,MATCH(0,COUNTIF($G$1:G27,List5repeat),0)),"")</f>
        <v/>
      </c>
      <c r="H28" s="27"/>
      <c r="I28" s="27"/>
      <c r="M28" s="27"/>
    </row>
    <row r="29" spans="2:13">
      <c r="B29" s="31"/>
      <c r="C29" s="33"/>
      <c r="D29" s="33"/>
      <c r="E29" s="47" t="str">
        <f t="array" ref="E29">IFERROR(INDEX(List5.1,ROWS(E$1:$E28)),IFERROR(INDEX(List5.2,ROWS(E$1:$E28)-ROWS(List5.1)),IFERROR(INDEX(List5.3,ROWS(E$1:$E28)-ROWS(List5.1)-ROWS(List5.2)),IFERROR(INDEX(List5.4,ROWS(E$1:$E28)-ROWS(List5.1)-ROWS(List5.2)-ROWS(List5.3)),""))))</f>
        <v xml:space="preserve"> </v>
      </c>
      <c r="F29" s="47" t="e">
        <f t="array" ref="F29">INDEX(List5nd,MATCH(0,COUNTIF($F$1:F28,List5nd),0))</f>
        <v>#N/A</v>
      </c>
      <c r="G29" s="2" t="str">
        <f t="array" ref="G29">IFERROR(INDEX(List5repeat,MATCH(0,COUNTIF($G$1:G28,List5repeat),0)),"")</f>
        <v/>
      </c>
      <c r="H29" s="27"/>
      <c r="I29" s="27"/>
      <c r="M29" s="27"/>
    </row>
    <row r="30" spans="2:13" ht="15.75" thickBot="1">
      <c r="E30" s="25"/>
      <c r="H30" s="27"/>
      <c r="I30" s="27"/>
    </row>
    <row r="31" spans="2:13">
      <c r="B31" s="96" t="s">
        <v>151</v>
      </c>
      <c r="C31" s="36" t="str">
        <f t="array" ref="C31:C37">IF('Needs Assessment'!J59='Needs Assessment'!F59,H4:H10,IF('Needs Assessment'!J59='Needs Assessment'!F60,I4:I10,IF('Needs Assessment'!J59='Needs Assessment'!F61,J4:J10,IF('Needs Assessment'!J59='Needs Assessment'!F62,K4:K10,IF('Needs Assessment'!J59='Needs Assessment'!F63,L4:L10,IF('Needs Assessment'!J59='Needs Assessment'!F64,M4:M10,IF('Needs Assessment'!J59='Needs Assessment'!F65,N4:N10,IF('Needs Assessment'!J59='Needs Assessment'!F66,O4:O10,IF('Needs Assessment'!J59='Needs Assessment'!#REF!,P4:P10)))))))))</f>
        <v>Medicine bottles</v>
      </c>
      <c r="D31" s="33"/>
      <c r="E31" s="25"/>
      <c r="F31" s="33"/>
      <c r="H31" s="33"/>
      <c r="I31" s="27"/>
    </row>
    <row r="32" spans="2:13">
      <c r="B32" s="97"/>
      <c r="C32" s="34" t="str">
        <v>Thermometer</v>
      </c>
      <c r="D32" s="33"/>
      <c r="E32" s="25"/>
      <c r="F32" s="33"/>
      <c r="H32" s="27"/>
      <c r="I32" s="27"/>
    </row>
    <row r="33" spans="1:9">
      <c r="B33" s="97"/>
      <c r="C33" s="34" t="str">
        <v>Gloves</v>
      </c>
      <c r="D33" s="33"/>
      <c r="E33" s="25"/>
      <c r="F33" s="33"/>
      <c r="H33" s="27"/>
      <c r="I33" s="27"/>
    </row>
    <row r="34" spans="1:9">
      <c r="B34" s="97"/>
      <c r="C34" s="34" t="str">
        <v>Pay Stub</v>
      </c>
      <c r="D34" s="33"/>
      <c r="E34" s="25"/>
      <c r="F34" s="33"/>
      <c r="H34" s="27"/>
      <c r="I34" s="27"/>
    </row>
    <row r="35" spans="1:9">
      <c r="B35" s="97"/>
      <c r="C35" s="34" t="str">
        <v>Work Schedule</v>
      </c>
      <c r="D35" s="33"/>
      <c r="E35" s="25"/>
      <c r="F35" s="33"/>
      <c r="H35" s="27"/>
      <c r="I35" s="27"/>
    </row>
    <row r="36" spans="1:9">
      <c r="A36" s="1"/>
      <c r="B36" s="97"/>
      <c r="C36" s="34" t="str">
        <v xml:space="preserve"> </v>
      </c>
      <c r="D36" s="33"/>
      <c r="E36" s="25"/>
      <c r="F36" s="33"/>
      <c r="H36" s="27"/>
      <c r="I36" s="27"/>
    </row>
    <row r="37" spans="1:9" ht="15.75" thickBot="1">
      <c r="A37" s="1"/>
      <c r="B37" s="98"/>
      <c r="C37" s="35" t="str">
        <v xml:space="preserve"> </v>
      </c>
      <c r="D37" s="33"/>
      <c r="E37" s="33"/>
      <c r="F37" s="33"/>
      <c r="H37" s="27"/>
      <c r="I37" s="27"/>
    </row>
    <row r="38" spans="1:9">
      <c r="A38" s="1"/>
      <c r="H38" s="27"/>
      <c r="I38" s="27"/>
    </row>
    <row r="39" spans="1:9">
      <c r="A39" s="48"/>
      <c r="B39" s="49"/>
      <c r="C39" s="33"/>
      <c r="D39" s="33"/>
      <c r="E39" s="33"/>
      <c r="F39" s="33"/>
      <c r="G39" s="27"/>
      <c r="H39" s="33"/>
      <c r="I39" s="27"/>
    </row>
    <row r="40" spans="1:9">
      <c r="A40" s="48"/>
      <c r="B40" s="49"/>
      <c r="C40" s="33"/>
      <c r="D40" s="33"/>
      <c r="E40" s="33"/>
      <c r="F40" s="33"/>
      <c r="G40" s="27"/>
      <c r="H40" s="27"/>
      <c r="I40" s="27"/>
    </row>
    <row r="41" spans="1:9">
      <c r="A41" s="48"/>
      <c r="B41" s="49"/>
      <c r="C41" s="33"/>
      <c r="D41" s="33"/>
      <c r="E41" s="33"/>
      <c r="F41" s="33"/>
      <c r="G41" s="27"/>
      <c r="H41" s="27"/>
      <c r="I41" s="27"/>
    </row>
    <row r="42" spans="1:9">
      <c r="A42" s="48"/>
      <c r="B42" s="49"/>
      <c r="C42" s="33"/>
      <c r="D42" s="33"/>
      <c r="E42" s="33"/>
      <c r="F42" s="33"/>
      <c r="G42" s="27"/>
      <c r="H42" s="27"/>
      <c r="I42" s="27"/>
    </row>
    <row r="43" spans="1:9">
      <c r="A43" s="48"/>
      <c r="B43" s="49"/>
      <c r="C43" s="33"/>
      <c r="D43" s="33"/>
      <c r="E43" s="33"/>
      <c r="F43" s="33"/>
      <c r="G43" s="27"/>
      <c r="H43" s="27"/>
      <c r="I43" s="27"/>
    </row>
    <row r="44" spans="1:9">
      <c r="A44" s="48"/>
      <c r="B44" s="49"/>
      <c r="C44" s="33"/>
      <c r="D44" s="33"/>
      <c r="E44" s="33"/>
      <c r="F44" s="33"/>
      <c r="G44" s="27"/>
      <c r="H44" s="27"/>
      <c r="I44" s="27"/>
    </row>
    <row r="45" spans="1:9">
      <c r="A45" s="48"/>
      <c r="B45" s="49"/>
      <c r="C45" s="33"/>
      <c r="D45" s="33"/>
      <c r="E45" s="33"/>
      <c r="F45" s="33"/>
      <c r="G45" s="27"/>
      <c r="H45" s="27"/>
    </row>
    <row r="46" spans="1:9">
      <c r="A46" s="27"/>
      <c r="B46" s="48"/>
      <c r="C46" s="27"/>
      <c r="D46" s="27"/>
      <c r="E46" s="27"/>
      <c r="F46" s="27"/>
      <c r="G46" s="27"/>
      <c r="H46" s="27"/>
    </row>
    <row r="47" spans="1:9">
      <c r="A47" s="27"/>
      <c r="B47" s="48"/>
      <c r="C47" s="27"/>
      <c r="D47" s="27"/>
      <c r="E47" s="27"/>
      <c r="F47" s="27"/>
      <c r="G47" s="27"/>
      <c r="H47" s="27"/>
    </row>
    <row r="48" spans="1:9">
      <c r="C48" s="32"/>
      <c r="D48" s="32"/>
      <c r="E48" s="32"/>
      <c r="F48" s="32"/>
      <c r="G48" s="27"/>
    </row>
    <row r="49" spans="3:7">
      <c r="C49" s="27"/>
      <c r="D49" s="27"/>
      <c r="E49" s="27"/>
      <c r="F49" s="27"/>
      <c r="G49" s="27"/>
    </row>
    <row r="50" spans="3:7">
      <c r="C50" s="27"/>
      <c r="D50" s="27"/>
      <c r="E50" s="27"/>
      <c r="F50" s="27"/>
      <c r="G50" s="27"/>
    </row>
    <row r="51" spans="3:7">
      <c r="C51" s="27"/>
      <c r="D51" s="27"/>
      <c r="E51" s="27"/>
      <c r="F51" s="27"/>
      <c r="G51" s="27"/>
    </row>
    <row r="52" spans="3:7">
      <c r="C52" s="27"/>
      <c r="D52" s="27"/>
      <c r="E52" s="27"/>
      <c r="F52" s="27"/>
      <c r="G52" s="27"/>
    </row>
    <row r="53" spans="3:7">
      <c r="C53" s="27"/>
      <c r="D53" s="27"/>
      <c r="E53" s="27"/>
      <c r="F53" s="27"/>
      <c r="G53" s="27"/>
    </row>
    <row r="1048576" spans="5:5">
      <c r="E1048576" s="25" t="str">
        <f t="array" ref="E1048576">IFERROR(INDEX(List5.1,ROWS(E$1:$E1048575)),IFERROR(INDEX(List5.2,ROWS(E$1:$E1048575)-ROWS(List5.1)),IFERROR(INDEX(List5.3,ROWS(E$1:$E1048575)-ROWS(List5.1)-ROWS(List5.2)),IFERROR(INDEX(List5.4,ROWS(E$1:$E1048575)-ROWS(List5.1)-ROWS(List5.2)-ROWS(List5.3)),""))))</f>
        <v/>
      </c>
    </row>
  </sheetData>
  <sheetProtection sheet="1" objects="1" scenarios="1"/>
  <mergeCells count="4">
    <mergeCell ref="B4:B10"/>
    <mergeCell ref="B13:B19"/>
    <mergeCell ref="B22:B28"/>
    <mergeCell ref="B31:B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4"/>
  <sheetViews>
    <sheetView zoomScaleNormal="100" workbookViewId="0">
      <selection sqref="A1:XFD1048576"/>
    </sheetView>
  </sheetViews>
  <sheetFormatPr defaultRowHeight="15"/>
  <cols>
    <col min="1" max="1" width="80.42578125" style="2" customWidth="1"/>
    <col min="2" max="2" width="13.85546875" style="1" customWidth="1"/>
    <col min="3" max="3" width="61" style="2" customWidth="1"/>
    <col min="4" max="4" width="8" style="2" customWidth="1"/>
    <col min="5" max="5" width="23.7109375" style="2" hidden="1" customWidth="1"/>
    <col min="6" max="6" width="26" style="2" hidden="1" customWidth="1"/>
    <col min="7" max="7" width="62.140625" style="2" customWidth="1"/>
    <col min="8" max="9" width="30.140625" style="2" hidden="1" customWidth="1"/>
    <col min="10" max="14" width="25.7109375" style="2" hidden="1" customWidth="1"/>
    <col min="15" max="15" width="29.7109375" style="2" hidden="1" customWidth="1"/>
    <col min="16" max="17" width="25.7109375" style="2" hidden="1" customWidth="1"/>
    <col min="18" max="16384" width="9.140625" style="2"/>
  </cols>
  <sheetData>
    <row r="1" spans="1:18" ht="15.75">
      <c r="E1" s="22" t="s">
        <v>262</v>
      </c>
      <c r="F1" s="22" t="s">
        <v>265</v>
      </c>
      <c r="G1" s="23" t="s">
        <v>273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>
      <c r="A2" s="24"/>
      <c r="B2" s="24"/>
      <c r="C2" s="25"/>
      <c r="D2" s="25"/>
      <c r="E2" s="19" t="str">
        <f t="array" ref="E2">IFERROR(INDEX(List6.1,ROWS(E$1:$E1)),IFERROR(INDEX(List6.2, ROWS(E$1:$E1)-ROWS(List6.1)),IFERROR(INDEX(List6.3,ROWS(E$1:$E1)-ROWS(List6.1)-ROWS(List6.2)),IFERROR(INDEX(List6.4,ROWS(E$1:$E1)-ROWS(List6.1)-ROWS(List6.2)-ROWS(List6.3)),IFERROR(INDEX(List6.5,ROWS(E$1:$E1)-ROWS(List6.1)-ROWS(List6.2)-ROWS(List6.3)-ROWS(List6.4)),"")))))</f>
        <v>Neighborhood map</v>
      </c>
      <c r="F2" s="47" t="str">
        <f t="array" ref="F2">INDEX(List6nd,MATCH(0,COUNTIF($F$1:F1,List6nd),0))</f>
        <v>Neighborhood map</v>
      </c>
      <c r="G2" s="2" t="str">
        <f t="array" ref="G2">IFERROR(INDEX(List6repeat,MATCH(0,COUNTIF($G$1:G1,List6repeat),0)),"")</f>
        <v>Neighborhood map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5.75" thickBot="1">
      <c r="E3" s="19" t="str">
        <f t="array" ref="E3">IFERROR(INDEX(List6.1,ROWS(E$1:$E2)),IFERROR(INDEX(List6.2, ROWS(E$1:$E2)-ROWS(List6.1)),IFERROR(INDEX(List6.3,ROWS(E$1:$E2)-ROWS(List6.1)-ROWS(List6.2)),IFERROR(INDEX(List6.4,ROWS(E$1:$E2)-ROWS(List6.1)-ROWS(List6.2)-ROWS(List6.3)),IFERROR(INDEX(List6.5,ROWS(E$1:$E2)-ROWS(List6.1)-ROWS(List6.2)-ROWS(List6.3)-ROWS(List6.4)),"")))))</f>
        <v>Sporting equipment</v>
      </c>
      <c r="F3" s="47" t="str">
        <f t="array" ref="F3">INDEX(List6nd,MATCH(0,COUNTIF($F$1:F2,List6nd),0))</f>
        <v>Sporting equipment</v>
      </c>
      <c r="G3" s="2" t="str">
        <f t="array" ref="G3">IFERROR(INDEX(List6repeat,MATCH(0,COUNTIF($G$1:G2,List6repeat),0)),"")</f>
        <v>Sporting equipment</v>
      </c>
      <c r="H3" s="17" t="s">
        <v>49</v>
      </c>
      <c r="I3" s="17" t="s">
        <v>50</v>
      </c>
      <c r="J3" s="17" t="s">
        <v>51</v>
      </c>
      <c r="K3" s="17" t="s">
        <v>52</v>
      </c>
      <c r="L3" s="17" t="s">
        <v>53</v>
      </c>
      <c r="M3" s="17" t="s">
        <v>54</v>
      </c>
      <c r="N3" s="17" t="s">
        <v>244</v>
      </c>
      <c r="O3" s="17" t="s">
        <v>56</v>
      </c>
      <c r="P3" s="17" t="s">
        <v>57</v>
      </c>
      <c r="Q3" s="17" t="s">
        <v>58</v>
      </c>
    </row>
    <row r="4" spans="1:18" ht="15.75">
      <c r="A4" s="12" t="s">
        <v>243</v>
      </c>
      <c r="B4" s="102" t="s">
        <v>152</v>
      </c>
      <c r="C4" s="26" t="str">
        <f t="array" ref="C4:C10">IF('Needs Assessment'!G68='Needs Assessment'!F68,H4:H10,IF('Needs Assessment'!G68='Needs Assessment'!F69,I4:I10,IF('Needs Assessment'!G68='Needs Assessment'!F70,J4:J10,IF('Needs Assessment'!G68='Needs Assessment'!F71,K4:K10,IF('Needs Assessment'!G68='Needs Assessment'!F72,L4:L10,IF('Needs Assessment'!G68='Needs Assessment'!F73,M4:M10,IF('Needs Assessment'!G68='Needs Assessment'!F74,N4:N10,IF('Needs Assessment'!G68='Needs Assessment'!F75,O4:O10,IF('Needs Assessment'!G68='Needs Assessment'!F76,P4:P10,IF('Needs Assessment'!G68='Needs Assessment'!F83,Q4:Q10))))))))))</f>
        <v>Neighborhood map</v>
      </c>
      <c r="D4" s="27"/>
      <c r="E4" s="19" t="str">
        <f t="array" ref="E4">IFERROR(INDEX(List6.1,ROWS(E$1:$E3)),IFERROR(INDEX(List6.2, ROWS(E$1:$E3)-ROWS(List6.1)),IFERROR(INDEX(List6.3,ROWS(E$1:$E3)-ROWS(List6.1)-ROWS(List6.2)),IFERROR(INDEX(List6.4,ROWS(E$1:$E3)-ROWS(List6.1)-ROWS(List6.2)-ROWS(List6.3)),IFERROR(INDEX(List6.5,ROWS(E$1:$E3)-ROWS(List6.1)-ROWS(List6.2)-ROWS(List6.3)-ROWS(List6.4)),"")))))</f>
        <v>Event calendar</v>
      </c>
      <c r="F4" s="47" t="str">
        <f t="array" ref="F4">INDEX(List6nd,MATCH(0,COUNTIF($F$1:F3,List6nd),0))</f>
        <v>Event calendar</v>
      </c>
      <c r="G4" s="2" t="str">
        <f t="array" ref="G4">IFERROR(INDEX(List6repeat,MATCH(0,COUNTIF($G$1:G3,List6repeat),0)),"")</f>
        <v>Event calendar</v>
      </c>
      <c r="H4" s="50" t="s">
        <v>245</v>
      </c>
      <c r="I4" s="3" t="s">
        <v>88</v>
      </c>
      <c r="J4" s="3" t="s">
        <v>88</v>
      </c>
      <c r="K4" s="50" t="s">
        <v>88</v>
      </c>
      <c r="L4" s="50" t="s">
        <v>88</v>
      </c>
      <c r="M4" s="50" t="s">
        <v>88</v>
      </c>
      <c r="N4" s="50" t="s">
        <v>88</v>
      </c>
      <c r="O4" s="50" t="s">
        <v>88</v>
      </c>
      <c r="P4" s="50" t="s">
        <v>88</v>
      </c>
      <c r="Q4" s="50" t="s">
        <v>88</v>
      </c>
      <c r="R4" s="51"/>
    </row>
    <row r="5" spans="1:18">
      <c r="B5" s="103"/>
      <c r="C5" s="28" t="str">
        <v>Sporting equipment</v>
      </c>
      <c r="D5" s="27"/>
      <c r="E5" s="19" t="str">
        <f t="array" ref="E5">IFERROR(INDEX(List6.1,ROWS(E$1:$E4)),IFERROR(INDEX(List6.2, ROWS(E$1:$E4)-ROWS(List6.1)),IFERROR(INDEX(List6.3,ROWS(E$1:$E4)-ROWS(List6.1)-ROWS(List6.2)),IFERROR(INDEX(List6.4,ROWS(E$1:$E4)-ROWS(List6.1)-ROWS(List6.2)-ROWS(List6.3)),IFERROR(INDEX(List6.5,ROWS(E$1:$E4)-ROWS(List6.1)-ROWS(List6.2)-ROWS(List6.3)-ROWS(List6.4)),"")))))</f>
        <v>Exercise class schedule</v>
      </c>
      <c r="F5" s="47" t="str">
        <f t="array" ref="F5">INDEX(List6nd,MATCH(0,COUNTIF($F$1:F4,List6nd),0))</f>
        <v>Exercise class schedule</v>
      </c>
      <c r="G5" s="2" t="str">
        <f t="array" ref="G5">IFERROR(INDEX(List6repeat,MATCH(0,COUNTIF($G$1:G4,List6repeat),0)),"")</f>
        <v>Exercise class schedule</v>
      </c>
      <c r="H5" s="50" t="s">
        <v>246</v>
      </c>
      <c r="I5" s="3" t="s">
        <v>251</v>
      </c>
      <c r="J5" s="3" t="s">
        <v>178</v>
      </c>
      <c r="K5" s="50" t="s">
        <v>121</v>
      </c>
      <c r="L5" s="50" t="s">
        <v>167</v>
      </c>
      <c r="M5" s="50" t="s">
        <v>74</v>
      </c>
      <c r="N5" s="50" t="s">
        <v>258</v>
      </c>
      <c r="O5" s="50" t="s">
        <v>167</v>
      </c>
      <c r="P5" s="50" t="s">
        <v>167</v>
      </c>
      <c r="Q5" s="50" t="s">
        <v>167</v>
      </c>
      <c r="R5" s="51"/>
    </row>
    <row r="6" spans="1:18">
      <c r="B6" s="103"/>
      <c r="C6" s="28" t="str">
        <v>Event calendar</v>
      </c>
      <c r="D6" s="27"/>
      <c r="E6" s="19" t="str">
        <f t="array" ref="E6">IFERROR(INDEX(List6.1,ROWS(E$1:$E5)),IFERROR(INDEX(List6.2, ROWS(E$1:$E5)-ROWS(List6.1)),IFERROR(INDEX(List6.3,ROWS(E$1:$E5)-ROWS(List6.1)-ROWS(List6.2)),IFERROR(INDEX(List6.4,ROWS(E$1:$E5)-ROWS(List6.1)-ROWS(List6.2)-ROWS(List6.3)),IFERROR(INDEX(List6.5,ROWS(E$1:$E5)-ROWS(List6.1)-ROWS(List6.2)-ROWS(List6.3)-ROWS(List6.4)),"")))))</f>
        <v xml:space="preserve"> </v>
      </c>
      <c r="F6" s="47" t="str">
        <f t="array" ref="F6">INDEX(List6nd,MATCH(0,COUNTIF($F$1:F5,List6nd),0))</f>
        <v xml:space="preserve"> </v>
      </c>
      <c r="G6" s="2" t="str">
        <f t="array" ref="G6">IFERROR(INDEX(List6repeat,MATCH(0,COUNTIF($G$1:G5,List6repeat),0)),"")</f>
        <v xml:space="preserve"> </v>
      </c>
      <c r="H6" s="50" t="s">
        <v>247</v>
      </c>
      <c r="I6" s="3" t="s">
        <v>129</v>
      </c>
      <c r="J6" s="3" t="s">
        <v>253</v>
      </c>
      <c r="K6" s="50" t="s">
        <v>254</v>
      </c>
      <c r="L6" s="50" t="s">
        <v>255</v>
      </c>
      <c r="M6" s="50" t="s">
        <v>256</v>
      </c>
      <c r="N6" s="50" t="s">
        <v>190</v>
      </c>
      <c r="O6" s="50" t="s">
        <v>259</v>
      </c>
      <c r="P6" s="50" t="s">
        <v>129</v>
      </c>
      <c r="Q6" s="50" t="s">
        <v>129</v>
      </c>
      <c r="R6" s="51"/>
    </row>
    <row r="7" spans="1:18">
      <c r="B7" s="103"/>
      <c r="C7" s="28" t="str">
        <v>Exercise class schedule</v>
      </c>
      <c r="D7" s="27"/>
      <c r="E7" s="19" t="str">
        <f t="array" ref="E7">IFERROR(INDEX(List6.1,ROWS(E$1:$E6)),IFERROR(INDEX(List6.2, ROWS(E$1:$E6)-ROWS(List6.1)),IFERROR(INDEX(List6.3,ROWS(E$1:$E6)-ROWS(List6.1)-ROWS(List6.2)),IFERROR(INDEX(List6.4,ROWS(E$1:$E6)-ROWS(List6.1)-ROWS(List6.2)-ROWS(List6.3)),IFERROR(INDEX(List6.5,ROWS(E$1:$E6)-ROWS(List6.1)-ROWS(List6.2)-ROWS(List6.3)-ROWS(List6.4)),"")))))</f>
        <v xml:space="preserve"> </v>
      </c>
      <c r="F7" s="47" t="str">
        <f t="array" ref="F7">INDEX(List6nd,MATCH(0,COUNTIF($F$1:F6,List6nd),0))</f>
        <v>Pictures of food</v>
      </c>
      <c r="G7" s="2" t="str">
        <f>IFERROR(INDEX(List6repeat,MATCH(0,COUNTIF($G$1:G6,List6repeat),0)),"")</f>
        <v/>
      </c>
      <c r="H7" s="3" t="s">
        <v>248</v>
      </c>
      <c r="I7" s="3" t="s">
        <v>129</v>
      </c>
      <c r="J7" s="3" t="s">
        <v>129</v>
      </c>
      <c r="K7" s="50" t="s">
        <v>122</v>
      </c>
      <c r="L7" s="50" t="s">
        <v>129</v>
      </c>
      <c r="M7" s="50" t="s">
        <v>257</v>
      </c>
      <c r="N7" s="50" t="s">
        <v>129</v>
      </c>
      <c r="O7" s="50" t="s">
        <v>129</v>
      </c>
      <c r="P7" s="50" t="s">
        <v>129</v>
      </c>
      <c r="Q7" s="50" t="s">
        <v>129</v>
      </c>
      <c r="R7" s="51"/>
    </row>
    <row r="8" spans="1:18">
      <c r="B8" s="103"/>
      <c r="C8" s="28" t="str">
        <v xml:space="preserve"> </v>
      </c>
      <c r="D8" s="27"/>
      <c r="E8" s="19" t="str">
        <f t="array" ref="E8">IFERROR(INDEX(List6.1,ROWS(E$1:$E7)),IFERROR(INDEX(List6.2, ROWS(E$1:$E7)-ROWS(List6.1)),IFERROR(INDEX(List6.3,ROWS(E$1:$E7)-ROWS(List6.1)-ROWS(List6.2)),IFERROR(INDEX(List6.4,ROWS(E$1:$E7)-ROWS(List6.1)-ROWS(List6.2)-ROWS(List6.3)),IFERROR(INDEX(List6.5,ROWS(E$1:$E7)-ROWS(List6.1)-ROWS(List6.2)-ROWS(List6.3)-ROWS(List6.4)),"")))))</f>
        <v xml:space="preserve"> </v>
      </c>
      <c r="F8" s="47" t="str">
        <f t="array" ref="F8">INDEX(List6nd,MATCH(0,COUNTIF($F$1:F7,List6nd),0))</f>
        <v>Canned goods</v>
      </c>
      <c r="G8" s="2" t="str">
        <f t="array" ref="G8">IFERROR(INDEX(List6repeat,MATCH(0,COUNTIF($G$1:G7,List6repeat),0)),"")</f>
        <v>Pictures of food</v>
      </c>
      <c r="H8" s="3" t="s">
        <v>249</v>
      </c>
      <c r="I8" s="3" t="s">
        <v>129</v>
      </c>
      <c r="J8" s="3" t="s">
        <v>129</v>
      </c>
      <c r="K8" s="50" t="s">
        <v>129</v>
      </c>
      <c r="L8" s="50" t="s">
        <v>129</v>
      </c>
      <c r="M8" s="50" t="s">
        <v>129</v>
      </c>
      <c r="N8" s="50" t="s">
        <v>129</v>
      </c>
      <c r="O8" s="50" t="s">
        <v>129</v>
      </c>
      <c r="P8" s="50" t="s">
        <v>129</v>
      </c>
      <c r="Q8" s="50" t="s">
        <v>129</v>
      </c>
      <c r="R8" s="51"/>
    </row>
    <row r="9" spans="1:18">
      <c r="B9" s="103"/>
      <c r="C9" s="28" t="str">
        <v xml:space="preserve"> </v>
      </c>
      <c r="D9" s="27"/>
      <c r="E9" s="19" t="str">
        <f t="array" ref="E9">IFERROR(INDEX(List6.1,ROWS(E$1:$E8)),IFERROR(INDEX(List6.2, ROWS(E$1:$E8)-ROWS(List6.1)),IFERROR(INDEX(List6.3,ROWS(E$1:$E8)-ROWS(List6.1)-ROWS(List6.2)),IFERROR(INDEX(List6.4,ROWS(E$1:$E8)-ROWS(List6.1)-ROWS(List6.2)-ROWS(List6.3)),IFERROR(INDEX(List6.5,ROWS(E$1:$E8)-ROWS(List6.1)-ROWS(List6.2)-ROWS(List6.3)-ROWS(List6.4)),"")))))</f>
        <v>Neighborhood map</v>
      </c>
      <c r="F9" s="47" t="str">
        <f t="array" ref="F9">INDEX(List6nd,MATCH(0,COUNTIF($F$1:F8,List6nd),0))</f>
        <v>Used/old cell phone</v>
      </c>
      <c r="G9" s="2" t="str">
        <f t="array" ref="G9">IFERROR(INDEX(List6repeat,MATCH(0,COUNTIF($G$1:G8,List6repeat),0)),"")</f>
        <v>Canned goods</v>
      </c>
      <c r="H9" s="3" t="s">
        <v>250</v>
      </c>
      <c r="I9" s="3" t="s">
        <v>252</v>
      </c>
      <c r="J9" s="3" t="s">
        <v>129</v>
      </c>
      <c r="K9" s="50" t="s">
        <v>129</v>
      </c>
      <c r="L9" s="50" t="s">
        <v>172</v>
      </c>
      <c r="M9" s="50" t="s">
        <v>129</v>
      </c>
      <c r="N9" s="50" t="s">
        <v>129</v>
      </c>
      <c r="O9" s="50" t="s">
        <v>172</v>
      </c>
      <c r="P9" s="50" t="s">
        <v>129</v>
      </c>
      <c r="Q9" s="50" t="s">
        <v>164</v>
      </c>
      <c r="R9" s="51"/>
    </row>
    <row r="10" spans="1:18" ht="15.75" thickBot="1">
      <c r="B10" s="104"/>
      <c r="C10" s="30" t="str">
        <v xml:space="preserve"> </v>
      </c>
      <c r="D10" s="27"/>
      <c r="E10" s="19" t="str">
        <f t="array" ref="E10">IFERROR(INDEX(List6.1,ROWS(E$1:$E9)),IFERROR(INDEX(List6.2, ROWS(E$1:$E9)-ROWS(List6.1)),IFERROR(INDEX(List6.3,ROWS(E$1:$E9)-ROWS(List6.1)-ROWS(List6.2)),IFERROR(INDEX(List6.4,ROWS(E$1:$E9)-ROWS(List6.1)-ROWS(List6.2)-ROWS(List6.3)),IFERROR(INDEX(List6.5,ROWS(E$1:$E9)-ROWS(List6.1)-ROWS(List6.2)-ROWS(List6.3)-ROWS(List6.4)),"")))))</f>
        <v>Pictures of food</v>
      </c>
      <c r="F10" s="47" t="str">
        <f t="array" ref="F10">INDEX(List6nd,MATCH(0,COUNTIF($F$1:F9,List6nd),0))</f>
        <v>Medicine bottles/packages</v>
      </c>
      <c r="G10" s="2" t="str">
        <f t="array" ref="G10">IFERROR(INDEX(List6repeat,MATCH(0,COUNTIF($G$1:G9,List6repeat),0)),"")</f>
        <v>Used/old cell phone</v>
      </c>
      <c r="H10" s="3" t="s">
        <v>129</v>
      </c>
      <c r="I10" s="3" t="s">
        <v>129</v>
      </c>
      <c r="J10" s="3" t="s">
        <v>129</v>
      </c>
      <c r="K10" s="50" t="s">
        <v>129</v>
      </c>
      <c r="L10" s="50" t="s">
        <v>129</v>
      </c>
      <c r="M10" s="50" t="s">
        <v>129</v>
      </c>
      <c r="N10" s="50" t="s">
        <v>129</v>
      </c>
      <c r="O10" s="50" t="s">
        <v>260</v>
      </c>
      <c r="P10" s="50" t="s">
        <v>129</v>
      </c>
      <c r="Q10" s="50" t="s">
        <v>129</v>
      </c>
      <c r="R10" s="51"/>
    </row>
    <row r="11" spans="1:18">
      <c r="B11" s="31"/>
      <c r="C11" s="32"/>
      <c r="D11" s="32"/>
      <c r="E11" s="19" t="str">
        <f t="array" ref="E11">IFERROR(INDEX(List6.1,ROWS(E$1:$E10)),IFERROR(INDEX(List6.2, ROWS(E$1:$E10)-ROWS(List6.1)),IFERROR(INDEX(List6.3,ROWS(E$1:$E10)-ROWS(List6.1)-ROWS(List6.2)),IFERROR(INDEX(List6.4,ROWS(E$1:$E10)-ROWS(List6.1)-ROWS(List6.2)-ROWS(List6.3)),IFERROR(INDEX(List6.5,ROWS(E$1:$E10)-ROWS(List6.1)-ROWS(List6.2)-ROWS(List6.3)-ROWS(List6.4)),"")))))</f>
        <v>Canned goods</v>
      </c>
      <c r="F11" s="47" t="str">
        <f t="array" ref="F11">INDEX(List6nd,MATCH(0,COUNTIF($F$1:F10,List6nd),0))</f>
        <v>DR: http://www.nyc.gov/html/weareny/html/home/home.shtml</v>
      </c>
      <c r="G11" s="2" t="str">
        <f t="array" ref="G11">IFERROR(INDEX(List6repeat,MATCH(0,COUNTIF($G$1:G10,List6repeat),0)),"")</f>
        <v>Medicine bottles/packages</v>
      </c>
    </row>
    <row r="12" spans="1:18" ht="15.75" thickBot="1">
      <c r="E12" s="19" t="str">
        <f t="array" ref="E12">IFERROR(INDEX(List6.1,ROWS(E$1:$E11)),IFERROR(INDEX(List6.2, ROWS(E$1:$E11)-ROWS(List6.1)),IFERROR(INDEX(List6.3,ROWS(E$1:$E11)-ROWS(List6.1)-ROWS(List6.2)),IFERROR(INDEX(List6.4,ROWS(E$1:$E11)-ROWS(List6.1)-ROWS(List6.2)-ROWS(List6.3)),IFERROR(INDEX(List6.5,ROWS(E$1:$E11)-ROWS(List6.1)-ROWS(List6.2)-ROWS(List6.3)-ROWS(List6.4)),"")))))</f>
        <v xml:space="preserve"> </v>
      </c>
      <c r="F12" s="47" t="str">
        <f t="array" ref="F12">INDEX(List6nd,MATCH(0,COUNTIF($F$1:F11,List6nd),0))</f>
        <v>Park brochure</v>
      </c>
      <c r="G12" s="2" t="str">
        <f t="array" ref="G12">IFERROR(INDEX(List6repeat,MATCH(0,COUNTIF($G$1:G11,List6repeat),0)),"")</f>
        <v>DR: http://www.nyc.gov/html/weareny/html/home/home.shtml</v>
      </c>
      <c r="I12" s="27"/>
    </row>
    <row r="13" spans="1:18">
      <c r="B13" s="96" t="s">
        <v>153</v>
      </c>
      <c r="C13" s="26" t="str">
        <f t="array" ref="C13:C19">IF('Needs Assessment'!H68='Needs Assessment'!F68,H4:H10,IF('Needs Assessment'!H68='Needs Assessment'!F69,I4:I10,IF('Needs Assessment'!H68='Needs Assessment'!F70,J4:J10,IF('Needs Assessment'!H68='Needs Assessment'!F71,K4:K10,IF('Needs Assessment'!H68='Needs Assessment'!F72,L4:L10,IF('Needs Assessment'!H68='Needs Assessment'!F73,M4:M10,IF('Needs Assessment'!H68='Needs Assessment'!F74,N4:N10,IF('Needs Assessment'!H68='Needs Assessment'!F75,O4:O10,IF('Needs Assessment'!H68='Needs Assessment'!F76,P4:P10,IF('Needs Assessment'!H68='Needs Assessment'!F83,Q4:Q10))))))))))</f>
        <v>Neighborhood map</v>
      </c>
      <c r="D13" s="27"/>
      <c r="E13" s="19" t="str">
        <f t="array" ref="E13">IFERROR(INDEX(List6.1,ROWS(E$1:$E12)),IFERROR(INDEX(List6.2, ROWS(E$1:$E12)-ROWS(List6.1)),IFERROR(INDEX(List6.3,ROWS(E$1:$E12)-ROWS(List6.1)-ROWS(List6.2)),IFERROR(INDEX(List6.4,ROWS(E$1:$E12)-ROWS(List6.1)-ROWS(List6.2)-ROWS(List6.3)),IFERROR(INDEX(List6.5,ROWS(E$1:$E12)-ROWS(List6.1)-ROWS(List6.2)-ROWS(List6.3)-ROWS(List6.4)),"")))))</f>
        <v xml:space="preserve"> </v>
      </c>
      <c r="F13" s="47" t="str">
        <f t="array" ref="F13">INDEX(List6nd,MATCH(0,COUNTIF($F$1:F12,List6nd),0))</f>
        <v>DR: local public parks page</v>
      </c>
      <c r="G13" s="2" t="str">
        <f t="array" ref="G13">IFERROR(INDEX(List6repeat,MATCH(0,COUNTIF($G$1:G12,List6repeat),0)),"")</f>
        <v>Park brochure</v>
      </c>
      <c r="I13" s="27"/>
    </row>
    <row r="14" spans="1:18">
      <c r="B14" s="97"/>
      <c r="C14" s="34" t="str">
        <v>Pictures of food</v>
      </c>
      <c r="D14" s="33"/>
      <c r="E14" s="19" t="str">
        <f t="array" ref="E14">IFERROR(INDEX(List6.1,ROWS(E$1:$E13)),IFERROR(INDEX(List6.2, ROWS(E$1:$E13)-ROWS(List6.1)),IFERROR(INDEX(List6.3,ROWS(E$1:$E13)-ROWS(List6.1)-ROWS(List6.2)),IFERROR(INDEX(List6.4,ROWS(E$1:$E13)-ROWS(List6.1)-ROWS(List6.2)-ROWS(List6.3)),IFERROR(INDEX(List6.5,ROWS(E$1:$E13)-ROWS(List6.1)-ROWS(List6.2)-ROWS(List6.3)-ROWS(List6.4)),"")))))</f>
        <v xml:space="preserve"> </v>
      </c>
      <c r="F14" s="47" t="str">
        <f t="array" ref="F14">INDEX(List6nd,MATCH(0,COUNTIF($F$1:F13,List6nd),0))</f>
        <v>DR: gcflearnfree.org</v>
      </c>
      <c r="G14" s="2" t="str">
        <f t="array" ref="G14">IFERROR(INDEX(List6repeat,MATCH(0,COUNTIF($G$1:G13,List6repeat),0)),"")</f>
        <v>DR: local public parks page</v>
      </c>
      <c r="I14" s="27"/>
    </row>
    <row r="15" spans="1:18">
      <c r="B15" s="97"/>
      <c r="C15" s="34" t="str">
        <v>Canned goods</v>
      </c>
      <c r="D15" s="33"/>
      <c r="E15" s="19" t="str">
        <f t="array" ref="E15">IFERROR(INDEX(List6.1,ROWS(E$1:$E14)),IFERROR(INDEX(List6.2, ROWS(E$1:$E14)-ROWS(List6.1)),IFERROR(INDEX(List6.3,ROWS(E$1:$E14)-ROWS(List6.1)-ROWS(List6.2)),IFERROR(INDEX(List6.4,ROWS(E$1:$E14)-ROWS(List6.1)-ROWS(List6.2)-ROWS(List6.3)),IFERROR(INDEX(List6.5,ROWS(E$1:$E14)-ROWS(List6.1)-ROWS(List6.2)-ROWS(List6.3)-ROWS(List6.4)),"")))))</f>
        <v xml:space="preserve"> </v>
      </c>
      <c r="F15" s="47" t="e">
        <f t="array" ref="F15">INDEX(List6nd,MATCH(0,COUNTIF($F$1:F14,List6nd),0))</f>
        <v>#N/A</v>
      </c>
      <c r="G15" s="2" t="str">
        <f t="array" ref="G15">IFERROR(INDEX(List6repeat,MATCH(0,COUNTIF($G$1:G14,List6repeat),0)),"")</f>
        <v>DR: gcflearnfree.org</v>
      </c>
      <c r="I15" s="27"/>
    </row>
    <row r="16" spans="1:18">
      <c r="B16" s="97"/>
      <c r="C16" s="34" t="str">
        <v xml:space="preserve"> </v>
      </c>
      <c r="D16" s="33"/>
      <c r="E16" s="19" t="str">
        <f t="array" ref="E16">IFERROR(INDEX(List6.1,ROWS(E$1:$E15)),IFERROR(INDEX(List6.2, ROWS(E$1:$E15)-ROWS(List6.1)),IFERROR(INDEX(List6.3,ROWS(E$1:$E15)-ROWS(List6.1)-ROWS(List6.2)),IFERROR(INDEX(List6.4,ROWS(E$1:$E15)-ROWS(List6.1)-ROWS(List6.2)-ROWS(List6.3)),IFERROR(INDEX(List6.5,ROWS(E$1:$E15)-ROWS(List6.1)-ROWS(List6.2)-ROWS(List6.3)-ROWS(List6.4)),"")))))</f>
        <v>Neighborhood map</v>
      </c>
      <c r="F16" s="47" t="e">
        <f t="array" ref="F16">INDEX(List6nd,MATCH(0,COUNTIF($F$1:F15,List6nd),0))</f>
        <v>#N/A</v>
      </c>
      <c r="G16" s="2" t="str">
        <f t="array" ref="G16">IFERROR(INDEX(List6repeat,MATCH(0,COUNTIF($G$1:G15,List6repeat),0)),"")</f>
        <v/>
      </c>
      <c r="I16" s="27"/>
    </row>
    <row r="17" spans="2:13">
      <c r="B17" s="97"/>
      <c r="C17" s="34" t="str">
        <v xml:space="preserve"> </v>
      </c>
      <c r="D17" s="33"/>
      <c r="E17" s="19" t="str">
        <f t="array" ref="E17">IFERROR(INDEX(List6.1,ROWS(E$1:$E16)),IFERROR(INDEX(List6.2, ROWS(E$1:$E16)-ROWS(List6.1)),IFERROR(INDEX(List6.3,ROWS(E$1:$E16)-ROWS(List6.1)-ROWS(List6.2)),IFERROR(INDEX(List6.4,ROWS(E$1:$E16)-ROWS(List6.1)-ROWS(List6.2)-ROWS(List6.3)),IFERROR(INDEX(List6.5,ROWS(E$1:$E16)-ROWS(List6.1)-ROWS(List6.2)-ROWS(List6.3)-ROWS(List6.4)),"")))))</f>
        <v>Used/old cell phone</v>
      </c>
      <c r="F17" s="47" t="e">
        <f t="array" ref="F17">INDEX(List6nd,MATCH(0,COUNTIF($F$1:F16,List6nd),0))</f>
        <v>#N/A</v>
      </c>
      <c r="G17" s="2" t="str">
        <f t="array" ref="G17">IFERROR(INDEX(List6repeat,MATCH(0,COUNTIF($G$1:G16,List6repeat),0)),"")</f>
        <v/>
      </c>
      <c r="I17" s="27"/>
    </row>
    <row r="18" spans="2:13">
      <c r="B18" s="97"/>
      <c r="C18" s="34" t="str">
        <v xml:space="preserve"> </v>
      </c>
      <c r="D18" s="33"/>
      <c r="E18" s="19" t="str">
        <f t="array" ref="E18">IFERROR(INDEX(List6.1,ROWS(E$1:$E17)),IFERROR(INDEX(List6.2, ROWS(E$1:$E17)-ROWS(List6.1)),IFERROR(INDEX(List6.3,ROWS(E$1:$E17)-ROWS(List6.1)-ROWS(List6.2)),IFERROR(INDEX(List6.4,ROWS(E$1:$E17)-ROWS(List6.1)-ROWS(List6.2)-ROWS(List6.3)),IFERROR(INDEX(List6.5,ROWS(E$1:$E17)-ROWS(List6.1)-ROWS(List6.2)-ROWS(List6.3)-ROWS(List6.4)),"")))))</f>
        <v>Medicine bottles/packages</v>
      </c>
      <c r="F18" s="47" t="e">
        <f t="array" ref="F18">INDEX(List6nd,MATCH(0,COUNTIF($F$1:F17,List6nd),0))</f>
        <v>#N/A</v>
      </c>
      <c r="G18" s="2" t="str">
        <f t="array" ref="G18">IFERROR(INDEX(List6repeat,MATCH(0,COUNTIF($G$1:G17,List6repeat),0)),"")</f>
        <v/>
      </c>
      <c r="I18" s="27"/>
    </row>
    <row r="19" spans="2:13" ht="15.75" thickBot="1">
      <c r="B19" s="98"/>
      <c r="C19" s="35" t="str">
        <v xml:space="preserve"> </v>
      </c>
      <c r="D19" s="33"/>
      <c r="E19" s="19" t="str">
        <f t="array" ref="E19">IFERROR(INDEX(List6.1,ROWS(E$1:$E18)),IFERROR(INDEX(List6.2, ROWS(E$1:$E18)-ROWS(List6.1)),IFERROR(INDEX(List6.3,ROWS(E$1:$E18)-ROWS(List6.1)-ROWS(List6.2)),IFERROR(INDEX(List6.4,ROWS(E$1:$E18)-ROWS(List6.1)-ROWS(List6.2)-ROWS(List6.3)),IFERROR(INDEX(List6.5,ROWS(E$1:$E18)-ROWS(List6.1)-ROWS(List6.2)-ROWS(List6.3)-ROWS(List6.4)),"")))))</f>
        <v xml:space="preserve"> </v>
      </c>
      <c r="F19" s="47" t="e">
        <f t="array" ref="F19">INDEX(List6nd,MATCH(0,COUNTIF($F$1:F18,List6nd),0))</f>
        <v>#N/A</v>
      </c>
      <c r="G19" s="2" t="str">
        <f t="array" ref="G19">IFERROR(INDEX(List6repeat,MATCH(0,COUNTIF($G$1:G18,List6repeat),0)),"")</f>
        <v/>
      </c>
      <c r="I19" s="27"/>
    </row>
    <row r="20" spans="2:13">
      <c r="B20" s="31"/>
      <c r="C20" s="33"/>
      <c r="D20" s="33"/>
      <c r="E20" s="19" t="str">
        <f t="array" ref="E20">IFERROR(INDEX(List6.1,ROWS(E$1:$E19)),IFERROR(INDEX(List6.2, ROWS(E$1:$E19)-ROWS(List6.1)),IFERROR(INDEX(List6.3,ROWS(E$1:$E19)-ROWS(List6.1)-ROWS(List6.2)),IFERROR(INDEX(List6.4,ROWS(E$1:$E19)-ROWS(List6.1)-ROWS(List6.2)-ROWS(List6.3)),IFERROR(INDEX(List6.5,ROWS(E$1:$E19)-ROWS(List6.1)-ROWS(List6.2)-ROWS(List6.3)-ROWS(List6.4)),"")))))</f>
        <v xml:space="preserve"> </v>
      </c>
      <c r="F20" s="47" t="e">
        <f t="array" ref="F20">INDEX(List6nd,MATCH(0,COUNTIF($F$1:F19,List6nd),0))</f>
        <v>#N/A</v>
      </c>
      <c r="G20" s="2" t="str">
        <f t="array" ref="G20">IFERROR(INDEX(List6repeat,MATCH(0,COUNTIF($G$1:G19,List6repeat),0)),"")</f>
        <v/>
      </c>
      <c r="I20" s="27"/>
    </row>
    <row r="21" spans="2:13" ht="15.75" thickBot="1">
      <c r="E21" s="19" t="str">
        <f t="array" ref="E21">IFERROR(INDEX(List6.1,ROWS(E$1:$E20)),IFERROR(INDEX(List6.2, ROWS(E$1:$E20)-ROWS(List6.1)),IFERROR(INDEX(List6.3,ROWS(E$1:$E20)-ROWS(List6.1)-ROWS(List6.2)),IFERROR(INDEX(List6.4,ROWS(E$1:$E20)-ROWS(List6.1)-ROWS(List6.2)-ROWS(List6.3)),IFERROR(INDEX(List6.5,ROWS(E$1:$E20)-ROWS(List6.1)-ROWS(List6.2)-ROWS(List6.3)-ROWS(List6.4)),"")))))</f>
        <v>DR: http://www.nyc.gov/html/weareny/html/home/home.shtml</v>
      </c>
      <c r="F21" s="47" t="e">
        <f t="array" ref="F21">INDEX(List6nd,MATCH(0,COUNTIF($F$1:F20,List6nd),0))</f>
        <v>#N/A</v>
      </c>
      <c r="G21" s="2" t="str">
        <f t="array" ref="G21">IFERROR(INDEX(List6repeat,MATCH(0,COUNTIF($G$1:G20,List6repeat),0)),"")</f>
        <v/>
      </c>
      <c r="I21" s="27"/>
    </row>
    <row r="22" spans="2:13">
      <c r="B22" s="96" t="s">
        <v>154</v>
      </c>
      <c r="C22" s="26" t="str">
        <f t="array" ref="C22:C28">IF('Needs Assessment'!I68='Needs Assessment'!F68,H4:H10,IF('Needs Assessment'!I68='Needs Assessment'!F69,I4:I10,IF('Needs Assessment'!I68='Needs Assessment'!F70,J4:J10,IF('Needs Assessment'!I68='Needs Assessment'!F71,K4:K10,IF('Needs Assessment'!I68='Needs Assessment'!F72,L4:L10,IF('Needs Assessment'!I68='Needs Assessment'!F73,M4:M10,IF('Needs Assessment'!I68='Needs Assessment'!F74,N4:N10,IF('Needs Assessment'!I68='Needs Assessment'!F75,O4:O10,IF('Needs Assessment'!I68='Needs Assessment'!F76,P4:P10,IF('Needs Assessment'!I68='Needs Assessment'!F83,Q4:Q10))))))))))</f>
        <v>Neighborhood map</v>
      </c>
      <c r="D22" s="27"/>
      <c r="E22" s="19" t="str">
        <f t="array" ref="E22">IFERROR(INDEX(List6.1,ROWS(E$1:$E21)),IFERROR(INDEX(List6.2, ROWS(E$1:$E21)-ROWS(List6.1)),IFERROR(INDEX(List6.3,ROWS(E$1:$E21)-ROWS(List6.1)-ROWS(List6.2)),IFERROR(INDEX(List6.4,ROWS(E$1:$E21)-ROWS(List6.1)-ROWS(List6.2)-ROWS(List6.3)),IFERROR(INDEX(List6.5,ROWS(E$1:$E21)-ROWS(List6.1)-ROWS(List6.2)-ROWS(List6.3)-ROWS(List6.4)),"")))))</f>
        <v xml:space="preserve"> </v>
      </c>
      <c r="F22" s="47" t="e">
        <f t="array" ref="F22">INDEX(List6nd,MATCH(0,COUNTIF($F$1:F21,List6nd),0))</f>
        <v>#N/A</v>
      </c>
      <c r="G22" s="2" t="str">
        <f t="array" ref="G22">IFERROR(INDEX(List6repeat,MATCH(0,COUNTIF($G$1:G21,List6repeat),0)),"")</f>
        <v/>
      </c>
      <c r="I22" s="27"/>
    </row>
    <row r="23" spans="2:13">
      <c r="B23" s="97"/>
      <c r="C23" s="34" t="str">
        <v>Used/old cell phone</v>
      </c>
      <c r="D23" s="33"/>
      <c r="E23" s="19" t="str">
        <f t="array" ref="E23">IFERROR(INDEX(List6.1,ROWS(E$1:$E22)),IFERROR(INDEX(List6.2, ROWS(E$1:$E22)-ROWS(List6.1)),IFERROR(INDEX(List6.3,ROWS(E$1:$E22)-ROWS(List6.1)-ROWS(List6.2)),IFERROR(INDEX(List6.4,ROWS(E$1:$E22)-ROWS(List6.1)-ROWS(List6.2)-ROWS(List6.3)),IFERROR(INDEX(List6.5,ROWS(E$1:$E22)-ROWS(List6.1)-ROWS(List6.2)-ROWS(List6.3)-ROWS(List6.4)),"")))))</f>
        <v>Neighborhood map</v>
      </c>
      <c r="F23" s="47" t="e">
        <f t="array" ref="F23">INDEX(List6nd,MATCH(0,COUNTIF($F$1:F22,List6nd),0))</f>
        <v>#N/A</v>
      </c>
      <c r="G23" s="2" t="str">
        <f t="array" ref="G23">IFERROR(INDEX(List6repeat,MATCH(0,COUNTIF($G$1:G22,List6repeat),0)),"")</f>
        <v/>
      </c>
      <c r="I23" s="27"/>
    </row>
    <row r="24" spans="2:13">
      <c r="B24" s="97"/>
      <c r="C24" s="34" t="str">
        <v>Medicine bottles/packages</v>
      </c>
      <c r="D24" s="33"/>
      <c r="E24" s="19" t="str">
        <f t="array" ref="E24">IFERROR(INDEX(List6.1,ROWS(E$1:$E23)),IFERROR(INDEX(List6.2, ROWS(E$1:$E23)-ROWS(List6.1)),IFERROR(INDEX(List6.3,ROWS(E$1:$E23)-ROWS(List6.1)-ROWS(List6.2)),IFERROR(INDEX(List6.4,ROWS(E$1:$E23)-ROWS(List6.1)-ROWS(List6.2)-ROWS(List6.3)),IFERROR(INDEX(List6.5,ROWS(E$1:$E23)-ROWS(List6.1)-ROWS(List6.2)-ROWS(List6.3)-ROWS(List6.4)),"")))))</f>
        <v>Park brochure</v>
      </c>
      <c r="F24" s="47" t="e">
        <f t="array" ref="F24">INDEX(List6nd,MATCH(0,COUNTIF($F$1:F23,List6nd),0))</f>
        <v>#N/A</v>
      </c>
      <c r="G24" s="2" t="str">
        <f t="array" ref="G24">IFERROR(INDEX(List6repeat,MATCH(0,COUNTIF($G$1:G23,List6repeat),0)),"")</f>
        <v/>
      </c>
      <c r="I24" s="27"/>
    </row>
    <row r="25" spans="2:13">
      <c r="B25" s="97"/>
      <c r="C25" s="34" t="str">
        <v xml:space="preserve"> </v>
      </c>
      <c r="D25" s="33"/>
      <c r="E25" s="19" t="str">
        <f t="array" ref="E25">IFERROR(INDEX(List6.1,ROWS(E$1:$E24)),IFERROR(INDEX(List6.2, ROWS(E$1:$E24)-ROWS(List6.1)),IFERROR(INDEX(List6.3,ROWS(E$1:$E24)-ROWS(List6.1)-ROWS(List6.2)),IFERROR(INDEX(List6.4,ROWS(E$1:$E24)-ROWS(List6.1)-ROWS(List6.2)-ROWS(List6.3)),IFERROR(INDEX(List6.5,ROWS(E$1:$E24)-ROWS(List6.1)-ROWS(List6.2)-ROWS(List6.3)-ROWS(List6.4)),"")))))</f>
        <v xml:space="preserve"> </v>
      </c>
      <c r="F25" s="47" t="e">
        <f t="array" ref="F25">INDEX(List6nd,MATCH(0,COUNTIF($F$1:F24,List6nd),0))</f>
        <v>#N/A</v>
      </c>
      <c r="G25" s="2" t="str">
        <f t="array" ref="G25">IFERROR(INDEX(List6repeat,MATCH(0,COUNTIF($G$1:G24,List6repeat),0)),"")</f>
        <v/>
      </c>
      <c r="H25" s="27"/>
      <c r="I25" s="27"/>
    </row>
    <row r="26" spans="2:13">
      <c r="B26" s="97"/>
      <c r="C26" s="34" t="str">
        <v xml:space="preserve"> </v>
      </c>
      <c r="D26" s="33"/>
      <c r="E26" s="19" t="str">
        <f t="array" ref="E26">IFERROR(INDEX(List6.1,ROWS(E$1:$E25)),IFERROR(INDEX(List6.2, ROWS(E$1:$E25)-ROWS(List6.1)),IFERROR(INDEX(List6.3,ROWS(E$1:$E25)-ROWS(List6.1)-ROWS(List6.2)),IFERROR(INDEX(List6.4,ROWS(E$1:$E25)-ROWS(List6.1)-ROWS(List6.2)-ROWS(List6.3)),IFERROR(INDEX(List6.5,ROWS(E$1:$E25)-ROWS(List6.1)-ROWS(List6.2)-ROWS(List6.3)-ROWS(List6.4)),"")))))</f>
        <v xml:space="preserve"> </v>
      </c>
      <c r="F26" s="47" t="e">
        <f t="array" ref="F26">INDEX(List6nd,MATCH(0,COUNTIF($F$1:F25,List6nd),0))</f>
        <v>#N/A</v>
      </c>
      <c r="G26" s="2" t="str">
        <f t="array" ref="G26">IFERROR(INDEX(List6repeat,MATCH(0,COUNTIF($G$1:G25,List6repeat),0)),"")</f>
        <v/>
      </c>
      <c r="H26" s="27"/>
      <c r="I26" s="27"/>
    </row>
    <row r="27" spans="2:13">
      <c r="B27" s="97"/>
      <c r="C27" s="34" t="str">
        <v>DR: http://www.nyc.gov/html/weareny/html/home/home.shtml</v>
      </c>
      <c r="D27" s="33"/>
      <c r="E27" s="19" t="str">
        <f t="array" ref="E27">IFERROR(INDEX(List6.1,ROWS(E$1:$E26)),IFERROR(INDEX(List6.2, ROWS(E$1:$E26)-ROWS(List6.1)),IFERROR(INDEX(List6.3,ROWS(E$1:$E26)-ROWS(List6.1)-ROWS(List6.2)),IFERROR(INDEX(List6.4,ROWS(E$1:$E26)-ROWS(List6.1)-ROWS(List6.2)-ROWS(List6.3)),IFERROR(INDEX(List6.5,ROWS(E$1:$E26)-ROWS(List6.1)-ROWS(List6.2)-ROWS(List6.3)-ROWS(List6.4)),"")))))</f>
        <v xml:space="preserve"> </v>
      </c>
      <c r="F27" s="47" t="e">
        <f t="array" ref="F27">INDEX(List6nd,MATCH(0,COUNTIF($F$1:F26,List6nd),0))</f>
        <v>#N/A</v>
      </c>
      <c r="G27" s="2" t="str">
        <f t="array" ref="G27">IFERROR(INDEX(List6repeat,MATCH(0,COUNTIF($G$1:G26,List6repeat),0)),"")</f>
        <v/>
      </c>
      <c r="H27" s="27"/>
      <c r="I27" s="27"/>
      <c r="M27" s="27"/>
    </row>
    <row r="28" spans="2:13" ht="15.75" thickBot="1">
      <c r="B28" s="98"/>
      <c r="C28" s="35" t="str">
        <v xml:space="preserve"> </v>
      </c>
      <c r="D28" s="33"/>
      <c r="E28" s="19" t="str">
        <f t="array" ref="E28">IFERROR(INDEX(List6.1,ROWS(E$1:$E27)),IFERROR(INDEX(List6.2, ROWS(E$1:$E27)-ROWS(List6.1)),IFERROR(INDEX(List6.3,ROWS(E$1:$E27)-ROWS(List6.1)-ROWS(List6.2)),IFERROR(INDEX(List6.4,ROWS(E$1:$E27)-ROWS(List6.1)-ROWS(List6.2)-ROWS(List6.3)),IFERROR(INDEX(List6.5,ROWS(E$1:$E27)-ROWS(List6.1)-ROWS(List6.2)-ROWS(List6.3)-ROWS(List6.4)),"")))))</f>
        <v>DR: local public parks page</v>
      </c>
      <c r="F28" s="47" t="e">
        <f t="array" ref="F28">INDEX(List6nd,MATCH(0,COUNTIF($F$1:F27,List6nd),0))</f>
        <v>#N/A</v>
      </c>
      <c r="G28" s="2" t="str">
        <f t="array" ref="G28">IFERROR(INDEX(List6repeat,MATCH(0,COUNTIF($G$1:G27,List6repeat),0)),"")</f>
        <v/>
      </c>
      <c r="H28" s="27"/>
      <c r="I28" s="27"/>
      <c r="M28" s="27"/>
    </row>
    <row r="29" spans="2:13">
      <c r="B29" s="31"/>
      <c r="C29" s="33"/>
      <c r="D29" s="33"/>
      <c r="E29" s="19" t="str">
        <f t="array" ref="E29">IFERROR(INDEX(List6.1,ROWS(E$1:$E28)),IFERROR(INDEX(List6.2, ROWS(E$1:$E28)-ROWS(List6.1)),IFERROR(INDEX(List6.3,ROWS(E$1:$E28)-ROWS(List6.1)-ROWS(List6.2)),IFERROR(INDEX(List6.4,ROWS(E$1:$E28)-ROWS(List6.1)-ROWS(List6.2)-ROWS(List6.3)),IFERROR(INDEX(List6.5,ROWS(E$1:$E28)-ROWS(List6.1)-ROWS(List6.2)-ROWS(List6.3)-ROWS(List6.4)),"")))))</f>
        <v xml:space="preserve"> </v>
      </c>
      <c r="F29" s="47" t="e">
        <f t="array" ref="F29">INDEX(List6nd,MATCH(0,COUNTIF($F$1:F28,List6nd),0))</f>
        <v>#N/A</v>
      </c>
      <c r="G29" s="2" t="str">
        <f t="array" ref="G29">IFERROR(INDEX(List6repeat,MATCH(0,COUNTIF($G$1:G28,List6repeat),0)),"")</f>
        <v/>
      </c>
      <c r="H29" s="27"/>
      <c r="I29" s="27"/>
      <c r="M29" s="27"/>
    </row>
    <row r="30" spans="2:13" ht="15.75" thickBot="1">
      <c r="E30" s="19" t="str">
        <f t="array" ref="E30">IFERROR(INDEX(List6.1,ROWS(E$1:$E29)),IFERROR(INDEX(List6.2, ROWS(E$1:$E29)-ROWS(List6.1)),IFERROR(INDEX(List6.3,ROWS(E$1:$E29)-ROWS(List6.1)-ROWS(List6.2)),IFERROR(INDEX(List6.4,ROWS(E$1:$E29)-ROWS(List6.1)-ROWS(List6.2)-ROWS(List6.3)),IFERROR(INDEX(List6.5,ROWS(E$1:$E29)-ROWS(List6.1)-ROWS(List6.2)-ROWS(List6.3)-ROWS(List6.4)),"")))))</f>
        <v>Neighborhood map</v>
      </c>
      <c r="F30" s="47" t="e">
        <f t="array" ref="F30">INDEX(List6nd,MATCH(0,COUNTIF($F$1:F29,List6nd),0))</f>
        <v>#N/A</v>
      </c>
      <c r="G30" s="2" t="str">
        <f t="array" ref="G30">IFERROR(INDEX(List6repeat,MATCH(0,COUNTIF($G$1:G29,List6repeat),0)),"")</f>
        <v/>
      </c>
      <c r="H30" s="27"/>
      <c r="I30" s="27"/>
    </row>
    <row r="31" spans="2:13">
      <c r="B31" s="96" t="s">
        <v>155</v>
      </c>
      <c r="C31" s="36" t="str">
        <f t="array" ref="C31:C37">IF('Needs Assessment'!J68='Needs Assessment'!F68,H4:H10,IF('Needs Assessment'!J68='Needs Assessment'!F69,I4:I10,IF('Needs Assessment'!J68='Needs Assessment'!F70,J4:J10,IF('Needs Assessment'!J68='Needs Assessment'!F71,K4:K10,IF('Needs Assessment'!J68='Needs Assessment'!F72,L4:L10,IF('Needs Assessment'!J68='Needs Assessment'!F73,M4:M10,IF('Needs Assessment'!J68='Needs Assessment'!F74,N4:N10,IF('Needs Assessment'!J68='Needs Assessment'!F75,O4:O10,IF('Needs Assessment'!J68='Needs Assessment'!F76,P4:P10,IF('Needs Assessment'!J68='Needs Assessment'!F83,Q4:Q10))))))))))</f>
        <v>Neighborhood map</v>
      </c>
      <c r="D31" s="33"/>
      <c r="E31" s="19" t="str">
        <f t="array" ref="E31">IFERROR(INDEX(List6.1,ROWS(E$1:$E30)),IFERROR(INDEX(List6.2, ROWS(E$1:$E30)-ROWS(List6.1)),IFERROR(INDEX(List6.3,ROWS(E$1:$E30)-ROWS(List6.1)-ROWS(List6.2)),IFERROR(INDEX(List6.4,ROWS(E$1:$E30)-ROWS(List6.1)-ROWS(List6.2)-ROWS(List6.3)),IFERROR(INDEX(List6.5,ROWS(E$1:$E30)-ROWS(List6.1)-ROWS(List6.2)-ROWS(List6.3)-ROWS(List6.4)),"")))))</f>
        <v>Used/old cell phone</v>
      </c>
      <c r="F31" s="47" t="e">
        <f t="array" ref="F31">INDEX(List6nd,MATCH(0,COUNTIF($F$1:F30,List6nd),0))</f>
        <v>#N/A</v>
      </c>
      <c r="G31" s="2" t="str">
        <f t="array" ref="G31">IFERROR(INDEX(List6repeat,MATCH(0,COUNTIF($G$1:G30,List6repeat),0)),"")</f>
        <v/>
      </c>
      <c r="H31" s="33"/>
      <c r="I31" s="27"/>
    </row>
    <row r="32" spans="2:13">
      <c r="B32" s="97"/>
      <c r="C32" s="34" t="str">
        <v>Park brochure</v>
      </c>
      <c r="D32" s="33"/>
      <c r="E32" s="19" t="str">
        <f t="array" ref="E32">IFERROR(INDEX(List6.1,ROWS(E$1:$E31)),IFERROR(INDEX(List6.2, ROWS(E$1:$E31)-ROWS(List6.1)),IFERROR(INDEX(List6.3,ROWS(E$1:$E31)-ROWS(List6.1)-ROWS(List6.2)),IFERROR(INDEX(List6.4,ROWS(E$1:$E31)-ROWS(List6.1)-ROWS(List6.2)-ROWS(List6.3)),IFERROR(INDEX(List6.5,ROWS(E$1:$E31)-ROWS(List6.1)-ROWS(List6.2)-ROWS(List6.3)-ROWS(List6.4)),"")))))</f>
        <v xml:space="preserve"> </v>
      </c>
      <c r="F32" s="47" t="e">
        <f t="array" ref="F32">INDEX(List6nd,MATCH(0,COUNTIF($F$1:F31,List6nd),0))</f>
        <v>#N/A</v>
      </c>
      <c r="G32" s="2" t="str">
        <f t="array" ref="G32">IFERROR(INDEX(List6repeat,MATCH(0,COUNTIF($G$1:G31,List6repeat),0)),"")</f>
        <v/>
      </c>
      <c r="H32" s="27"/>
      <c r="I32" s="27"/>
    </row>
    <row r="33" spans="1:9">
      <c r="B33" s="97"/>
      <c r="C33" s="34" t="str">
        <v xml:space="preserve"> </v>
      </c>
      <c r="D33" s="33"/>
      <c r="E33" s="19" t="str">
        <f t="array" ref="E33">IFERROR(INDEX(List6.1,ROWS(E$1:$E32)),IFERROR(INDEX(List6.2, ROWS(E$1:$E32)-ROWS(List6.1)),IFERROR(INDEX(List6.3,ROWS(E$1:$E32)-ROWS(List6.1)-ROWS(List6.2)),IFERROR(INDEX(List6.4,ROWS(E$1:$E32)-ROWS(List6.1)-ROWS(List6.2)-ROWS(List6.3)),IFERROR(INDEX(List6.5,ROWS(E$1:$E32)-ROWS(List6.1)-ROWS(List6.2)-ROWS(List6.3)-ROWS(List6.4)),"")))))</f>
        <v xml:space="preserve"> </v>
      </c>
      <c r="F33" s="47" t="e">
        <f t="array" ref="F33">INDEX(List6nd,MATCH(0,COUNTIF($F$1:F32,List6nd),0))</f>
        <v>#N/A</v>
      </c>
      <c r="G33" s="2" t="str">
        <f t="array" ref="G33">IFERROR(INDEX(List6repeat,MATCH(0,COUNTIF($G$1:G32,List6repeat),0)),"")</f>
        <v/>
      </c>
      <c r="H33" s="27"/>
      <c r="I33" s="27"/>
    </row>
    <row r="34" spans="1:9">
      <c r="B34" s="97"/>
      <c r="C34" s="34" t="str">
        <v xml:space="preserve"> </v>
      </c>
      <c r="D34" s="33"/>
      <c r="E34" s="19" t="str">
        <f t="array" ref="E34">IFERROR(INDEX(List6.1,ROWS(E$1:$E33)),IFERROR(INDEX(List6.2, ROWS(E$1:$E33)-ROWS(List6.1)),IFERROR(INDEX(List6.3,ROWS(E$1:$E33)-ROWS(List6.1)-ROWS(List6.2)),IFERROR(INDEX(List6.4,ROWS(E$1:$E33)-ROWS(List6.1)-ROWS(List6.2)-ROWS(List6.3)),IFERROR(INDEX(List6.5,ROWS(E$1:$E33)-ROWS(List6.1)-ROWS(List6.2)-ROWS(List6.3)-ROWS(List6.4)),"")))))</f>
        <v xml:space="preserve"> </v>
      </c>
      <c r="F34" s="47" t="e">
        <f t="array" ref="F34">INDEX(List6nd,MATCH(0,COUNTIF($F$1:F33,List6nd),0))</f>
        <v>#N/A</v>
      </c>
      <c r="G34" s="2" t="str">
        <f t="array" ref="G34">IFERROR(INDEX(List6repeat,MATCH(0,COUNTIF($G$1:G33,List6repeat),0)),"")</f>
        <v/>
      </c>
      <c r="H34" s="27"/>
      <c r="I34" s="27"/>
    </row>
    <row r="35" spans="1:9">
      <c r="B35" s="97"/>
      <c r="C35" s="34" t="str">
        <v xml:space="preserve"> </v>
      </c>
      <c r="D35" s="33"/>
      <c r="E35" s="19" t="str">
        <f t="array" ref="E35">IFERROR(INDEX(List6.1,ROWS(E$1:$E34)),IFERROR(INDEX(List6.2, ROWS(E$1:$E34)-ROWS(List6.1)),IFERROR(INDEX(List6.3,ROWS(E$1:$E34)-ROWS(List6.1)-ROWS(List6.2)),IFERROR(INDEX(List6.4,ROWS(E$1:$E34)-ROWS(List6.1)-ROWS(List6.2)-ROWS(List6.3)),IFERROR(INDEX(List6.5,ROWS(E$1:$E34)-ROWS(List6.1)-ROWS(List6.2)-ROWS(List6.3)-ROWS(List6.4)),"")))))</f>
        <v>DR: gcflearnfree.org</v>
      </c>
      <c r="F35" s="47" t="e">
        <f t="array" ref="F35">INDEX(List6nd,MATCH(0,COUNTIF($F$1:F34,List6nd),0))</f>
        <v>#N/A</v>
      </c>
      <c r="G35" s="2" t="str">
        <f t="array" ref="G35">IFERROR(INDEX(List6repeat,MATCH(0,COUNTIF($G$1:G34,List6repeat),0)),"")</f>
        <v/>
      </c>
      <c r="H35" s="27"/>
      <c r="I35" s="27"/>
    </row>
    <row r="36" spans="1:9">
      <c r="A36" s="1"/>
      <c r="B36" s="97"/>
      <c r="C36" s="34" t="str">
        <v>DR: local public parks page</v>
      </c>
      <c r="D36" s="33"/>
      <c r="E36" s="19" t="str">
        <f t="array" ref="E36">IFERROR(INDEX(List6.1,ROWS(E$1:$E35)),IFERROR(INDEX(List6.2, ROWS(E$1:$E35)-ROWS(List6.1)),IFERROR(INDEX(List6.3,ROWS(E$1:$E35)-ROWS(List6.1)-ROWS(List6.2)),IFERROR(INDEX(List6.4,ROWS(E$1:$E35)-ROWS(List6.1)-ROWS(List6.2)-ROWS(List6.3)),IFERROR(INDEX(List6.5,ROWS(E$1:$E35)-ROWS(List6.1)-ROWS(List6.2)-ROWS(List6.3)-ROWS(List6.4)),"")))))</f>
        <v xml:space="preserve"> </v>
      </c>
      <c r="F36" s="47" t="e">
        <f t="array" ref="F36">INDEX(List6nd,MATCH(0,COUNTIF($F$1:F35,List6nd),0))</f>
        <v>#N/A</v>
      </c>
      <c r="G36" s="2" t="str">
        <f t="array" ref="G36">IFERROR(INDEX(List6repeat,MATCH(0,COUNTIF($G$1:G35,List6repeat),0)),"")</f>
        <v/>
      </c>
      <c r="H36" s="27"/>
      <c r="I36" s="27"/>
    </row>
    <row r="37" spans="1:9" ht="15.75" thickBot="1">
      <c r="A37" s="1"/>
      <c r="B37" s="98"/>
      <c r="C37" s="35" t="str">
        <v xml:space="preserve"> </v>
      </c>
      <c r="D37" s="33"/>
      <c r="E37" s="33"/>
      <c r="F37" s="33"/>
      <c r="H37" s="27"/>
      <c r="I37" s="27"/>
    </row>
    <row r="38" spans="1:9">
      <c r="A38" s="1"/>
      <c r="B38" s="31"/>
      <c r="C38" s="33"/>
      <c r="D38" s="33"/>
      <c r="E38" s="33"/>
      <c r="F38" s="33"/>
      <c r="H38" s="27"/>
      <c r="I38" s="27"/>
    </row>
    <row r="39" spans="1:9" ht="15.75" thickBot="1">
      <c r="A39" s="1"/>
      <c r="H39" s="27"/>
      <c r="I39" s="27"/>
    </row>
    <row r="40" spans="1:9">
      <c r="A40" s="1"/>
      <c r="B40" s="96" t="s">
        <v>156</v>
      </c>
      <c r="C40" s="36" t="str">
        <f t="array" ref="C40:C46">IF('Needs Assessment'!K68='Needs Assessment'!F68,H4:H10,IF('Needs Assessment'!K68='Needs Assessment'!F69,I4:I10,IF('Needs Assessment'!K68='Needs Assessment'!F70,J4:J10,IF('Needs Assessment'!K68='Needs Assessment'!F71,K4:K10,IF('Needs Assessment'!K68='Needs Assessment'!F72,L4:L10,IF('Needs Assessment'!K68='Needs Assessment'!F73,M4:M10,IF('Needs Assessment'!K68='Needs Assessment'!F74,N4:N10,IF('Needs Assessment'!K68='Needs Assessment'!F75,O4:O10,IF('Needs Assessment'!K68='Needs Assessment'!F76,P4:P10,IF('Needs Assessment'!K68='Needs Assessment'!F83,Q4:Q10))))))))))</f>
        <v>Neighborhood map</v>
      </c>
      <c r="D40" s="33"/>
      <c r="E40" s="33"/>
      <c r="F40" s="33"/>
      <c r="H40" s="33"/>
      <c r="I40" s="27"/>
    </row>
    <row r="41" spans="1:9">
      <c r="A41" s="1"/>
      <c r="B41" s="97"/>
      <c r="C41" s="34" t="str">
        <v>Used/old cell phone</v>
      </c>
      <c r="D41" s="33"/>
      <c r="E41" s="33"/>
      <c r="F41" s="33"/>
      <c r="H41" s="27"/>
      <c r="I41" s="27"/>
    </row>
    <row r="42" spans="1:9">
      <c r="A42" s="1"/>
      <c r="B42" s="97"/>
      <c r="C42" s="34" t="str">
        <v xml:space="preserve"> </v>
      </c>
      <c r="D42" s="33"/>
      <c r="E42" s="33"/>
      <c r="F42" s="33"/>
      <c r="H42" s="27"/>
      <c r="I42" s="27"/>
    </row>
    <row r="43" spans="1:9">
      <c r="A43" s="1"/>
      <c r="B43" s="97"/>
      <c r="C43" s="34" t="str">
        <v xml:space="preserve"> </v>
      </c>
      <c r="D43" s="33"/>
      <c r="E43" s="33"/>
      <c r="F43" s="33"/>
      <c r="H43" s="27"/>
      <c r="I43" s="27"/>
    </row>
    <row r="44" spans="1:9">
      <c r="A44" s="1"/>
      <c r="B44" s="97"/>
      <c r="C44" s="34" t="str">
        <v xml:space="preserve"> </v>
      </c>
      <c r="D44" s="33"/>
      <c r="E44" s="33"/>
      <c r="F44" s="33"/>
      <c r="H44" s="27"/>
      <c r="I44" s="27"/>
    </row>
    <row r="45" spans="1:9">
      <c r="A45" s="1"/>
      <c r="B45" s="97"/>
      <c r="C45" s="34" t="str">
        <v>DR: gcflearnfree.org</v>
      </c>
      <c r="D45" s="33"/>
      <c r="E45" s="33"/>
      <c r="F45" s="33"/>
      <c r="H45" s="27"/>
      <c r="I45" s="27"/>
    </row>
    <row r="46" spans="1:9" ht="15.75" thickBot="1">
      <c r="A46" s="1"/>
      <c r="B46" s="98"/>
      <c r="C46" s="35" t="str">
        <v xml:space="preserve"> </v>
      </c>
      <c r="D46" s="33"/>
      <c r="E46" s="33"/>
      <c r="F46" s="33"/>
    </row>
    <row r="48" spans="1:9">
      <c r="C48" s="27"/>
      <c r="D48" s="27"/>
      <c r="E48" s="27"/>
      <c r="F48" s="27"/>
      <c r="G48" s="27"/>
    </row>
    <row r="49" spans="3:7">
      <c r="C49" s="32"/>
      <c r="D49" s="32"/>
      <c r="E49" s="32"/>
      <c r="F49" s="32"/>
      <c r="G49" s="27"/>
    </row>
    <row r="50" spans="3:7">
      <c r="C50" s="27"/>
      <c r="D50" s="27"/>
      <c r="E50" s="27"/>
      <c r="F50" s="27"/>
      <c r="G50" s="27"/>
    </row>
    <row r="51" spans="3:7">
      <c r="C51" s="27"/>
      <c r="D51" s="27"/>
      <c r="E51" s="27"/>
      <c r="F51" s="27"/>
      <c r="G51" s="27"/>
    </row>
    <row r="52" spans="3:7">
      <c r="C52" s="27"/>
      <c r="D52" s="27"/>
      <c r="E52" s="27"/>
      <c r="F52" s="27"/>
      <c r="G52" s="27"/>
    </row>
    <row r="53" spans="3:7">
      <c r="C53" s="27"/>
      <c r="D53" s="27"/>
      <c r="E53" s="27"/>
      <c r="F53" s="27"/>
      <c r="G53" s="27"/>
    </row>
    <row r="54" spans="3:7">
      <c r="C54" s="27"/>
      <c r="D54" s="27"/>
      <c r="E54" s="27"/>
      <c r="F54" s="27"/>
      <c r="G54" s="27"/>
    </row>
  </sheetData>
  <sheetProtection sheet="1" objects="1" scenarios="1"/>
  <mergeCells count="5">
    <mergeCell ref="B4:B10"/>
    <mergeCell ref="B13:B19"/>
    <mergeCell ref="B22:B28"/>
    <mergeCell ref="B31:B37"/>
    <mergeCell ref="B40:B4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zoomScaleNormal="100" workbookViewId="0">
      <selection sqref="A1:XFD1048576"/>
    </sheetView>
  </sheetViews>
  <sheetFormatPr defaultRowHeight="15"/>
  <cols>
    <col min="1" max="1" width="39.28515625" style="2" customWidth="1"/>
    <col min="2" max="2" width="3.7109375" style="2" customWidth="1"/>
    <col min="3" max="3" width="60.42578125" style="3" hidden="1" customWidth="1"/>
    <col min="4" max="4" width="16.140625" style="3" hidden="1" customWidth="1"/>
    <col min="5" max="7" width="9.140625" style="2" hidden="1" customWidth="1"/>
    <col min="8" max="8" width="40.5703125" style="2" customWidth="1"/>
    <col min="9" max="9" width="30.5703125" style="2" customWidth="1"/>
    <col min="10" max="16384" width="9.140625" style="2"/>
  </cols>
  <sheetData>
    <row r="1" spans="1:9" ht="15.75">
      <c r="C1" s="17" t="s">
        <v>29</v>
      </c>
      <c r="D1" s="17" t="s">
        <v>30</v>
      </c>
      <c r="E1" s="52"/>
      <c r="H1" s="23" t="s">
        <v>275</v>
      </c>
      <c r="I1" s="53"/>
    </row>
    <row r="2" spans="1:9" ht="15.75">
      <c r="A2" s="12" t="s">
        <v>59</v>
      </c>
      <c r="C2" s="50" t="s">
        <v>74</v>
      </c>
      <c r="D2" s="50" t="s">
        <v>74</v>
      </c>
      <c r="H2" s="2" t="str">
        <f t="array" ref="H2:H140">IF('Needs Assessment'!G85='Needs Assessment'!F85,C2:C140,IF('Needs Assessment'!G85='Needs Assessment'!F86,D2:D142))</f>
        <v>Sporting equipment</v>
      </c>
    </row>
    <row r="3" spans="1:9">
      <c r="C3" s="50" t="s">
        <v>87</v>
      </c>
      <c r="D3" s="50" t="s">
        <v>87</v>
      </c>
      <c r="H3" s="2" t="str">
        <v>Local parks map</v>
      </c>
    </row>
    <row r="4" spans="1:9">
      <c r="C4" s="50" t="s">
        <v>88</v>
      </c>
      <c r="D4" s="50" t="s">
        <v>88</v>
      </c>
      <c r="H4" s="2" t="str">
        <v>Neighborhood map</v>
      </c>
    </row>
    <row r="5" spans="1:9">
      <c r="C5" s="50" t="s">
        <v>89</v>
      </c>
      <c r="D5" s="50" t="s">
        <v>89</v>
      </c>
      <c r="H5" s="2" t="str">
        <v>Pictures of people playing sports</v>
      </c>
    </row>
    <row r="6" spans="1:9">
      <c r="C6" s="50" t="s">
        <v>90</v>
      </c>
      <c r="D6" s="50" t="s">
        <v>90</v>
      </c>
      <c r="H6" s="2" t="str">
        <v>Sports magazines</v>
      </c>
    </row>
    <row r="7" spans="1:9">
      <c r="C7" s="50" t="s">
        <v>91</v>
      </c>
      <c r="D7" s="50" t="s">
        <v>91</v>
      </c>
      <c r="H7" s="2" t="str">
        <v>Pictures of music instruments</v>
      </c>
    </row>
    <row r="8" spans="1:9">
      <c r="C8" s="50" t="s">
        <v>92</v>
      </c>
      <c r="D8" s="50" t="s">
        <v>92</v>
      </c>
      <c r="H8" s="2" t="str">
        <v>Model clay</v>
      </c>
    </row>
    <row r="9" spans="1:9">
      <c r="C9" s="50" t="s">
        <v>75</v>
      </c>
      <c r="D9" s="50" t="s">
        <v>75</v>
      </c>
      <c r="H9" s="2" t="str">
        <v>List of local music venues</v>
      </c>
    </row>
    <row r="10" spans="1:9">
      <c r="C10" s="50" t="s">
        <v>76</v>
      </c>
      <c r="D10" s="50" t="s">
        <v>76</v>
      </c>
      <c r="H10" s="2" t="str">
        <v>Sample music</v>
      </c>
    </row>
    <row r="11" spans="1:9">
      <c r="C11" s="50" t="s">
        <v>77</v>
      </c>
      <c r="D11" s="50" t="s">
        <v>77</v>
      </c>
      <c r="H11" s="2" t="str">
        <v>Instruments</v>
      </c>
    </row>
    <row r="12" spans="1:9">
      <c r="C12" s="50" t="s">
        <v>84</v>
      </c>
      <c r="D12" s="50" t="s">
        <v>81</v>
      </c>
      <c r="H12" s="2" t="str">
        <v>DR: MeetUp.ccom</v>
      </c>
    </row>
    <row r="13" spans="1:9">
      <c r="C13" s="50" t="s">
        <v>81</v>
      </c>
      <c r="D13" s="50" t="s">
        <v>85</v>
      </c>
      <c r="H13" s="2" t="str">
        <v>Concert ticket stubs</v>
      </c>
    </row>
    <row r="14" spans="1:9">
      <c r="C14" s="50" t="s">
        <v>85</v>
      </c>
      <c r="D14" s="50" t="s">
        <v>82</v>
      </c>
      <c r="H14" s="2" t="str">
        <v>Local schedule of live music</v>
      </c>
    </row>
    <row r="15" spans="1:9">
      <c r="C15" s="50" t="s">
        <v>86</v>
      </c>
      <c r="D15" s="50" t="s">
        <v>93</v>
      </c>
      <c r="H15" s="2" t="str">
        <v>DR: Pandora.com</v>
      </c>
    </row>
    <row r="16" spans="1:9">
      <c r="C16" s="50" t="s">
        <v>82</v>
      </c>
      <c r="D16" s="50" t="s">
        <v>94</v>
      </c>
      <c r="H16" s="2" t="str">
        <v>Entertainment magazines</v>
      </c>
    </row>
    <row r="17" spans="1:8">
      <c r="C17" s="50" t="s">
        <v>93</v>
      </c>
      <c r="D17" s="50" t="s">
        <v>95</v>
      </c>
      <c r="H17" s="2" t="str">
        <v>List of local theaters with current showtimes</v>
      </c>
    </row>
    <row r="18" spans="1:8">
      <c r="C18" s="50" t="s">
        <v>94</v>
      </c>
      <c r="D18" s="50" t="s">
        <v>83</v>
      </c>
      <c r="H18" s="2" t="str">
        <v>Pictures of actors</v>
      </c>
    </row>
    <row r="19" spans="1:8">
      <c r="C19" s="50" t="s">
        <v>95</v>
      </c>
      <c r="D19" s="50" t="s">
        <v>98</v>
      </c>
      <c r="H19" s="2" t="str">
        <v>List of local public movie screenings</v>
      </c>
    </row>
    <row r="20" spans="1:8">
      <c r="C20" s="50" t="s">
        <v>96</v>
      </c>
      <c r="D20" s="50" t="s">
        <v>99</v>
      </c>
      <c r="H20" s="2" t="str">
        <v>DR: Netflix.com</v>
      </c>
    </row>
    <row r="21" spans="1:8">
      <c r="C21" s="50" t="s">
        <v>97</v>
      </c>
      <c r="D21" s="50" t="s">
        <v>101</v>
      </c>
      <c r="H21" s="2" t="str">
        <v>DR: IMDB.com</v>
      </c>
    </row>
    <row r="22" spans="1:8">
      <c r="C22" s="50" t="s">
        <v>83</v>
      </c>
      <c r="D22" s="50" t="s">
        <v>102</v>
      </c>
      <c r="H22" s="2" t="str">
        <v>Pictures of popular TV shows</v>
      </c>
    </row>
    <row r="23" spans="1:8">
      <c r="C23" s="50" t="s">
        <v>98</v>
      </c>
      <c r="D23" s="50" t="s">
        <v>103</v>
      </c>
      <c r="H23" s="2" t="str">
        <v>TV Guide</v>
      </c>
    </row>
    <row r="24" spans="1:8">
      <c r="C24" s="50" t="s">
        <v>99</v>
      </c>
      <c r="D24" s="50" t="s">
        <v>105</v>
      </c>
      <c r="H24" s="2" t="str">
        <v>TV remote</v>
      </c>
    </row>
    <row r="25" spans="1:8">
      <c r="C25" s="50" t="s">
        <v>100</v>
      </c>
      <c r="D25" s="50" t="s">
        <v>106</v>
      </c>
      <c r="H25" s="2" t="str">
        <v>DR: Hulu.com</v>
      </c>
    </row>
    <row r="26" spans="1:8">
      <c r="C26" s="50" t="s">
        <v>101</v>
      </c>
      <c r="D26" s="50" t="s">
        <v>107</v>
      </c>
      <c r="H26" s="2" t="str">
        <v>Computer/video game cases with covers</v>
      </c>
    </row>
    <row r="27" spans="1:8">
      <c r="C27" s="50" t="s">
        <v>102</v>
      </c>
      <c r="D27" s="54" t="s">
        <v>108</v>
      </c>
      <c r="H27" s="2" t="str">
        <v>Screenshots of in-game action</v>
      </c>
    </row>
    <row r="28" spans="1:8">
      <c r="C28" s="50" t="s">
        <v>103</v>
      </c>
      <c r="D28" s="50" t="s">
        <v>109</v>
      </c>
      <c r="H28" s="2" t="str">
        <v>Stills from video games</v>
      </c>
    </row>
    <row r="29" spans="1:8">
      <c r="C29" s="50" t="s">
        <v>104</v>
      </c>
      <c r="D29" s="50" t="s">
        <v>111</v>
      </c>
      <c r="H29" s="2" t="str">
        <v>DR: Secondlife.com</v>
      </c>
    </row>
    <row r="30" spans="1:8">
      <c r="A30" s="6"/>
      <c r="C30" s="50" t="s">
        <v>105</v>
      </c>
      <c r="D30" s="50" t="s">
        <v>112</v>
      </c>
      <c r="H30" s="2" t="str">
        <v>Cooking utensils</v>
      </c>
    </row>
    <row r="31" spans="1:8">
      <c r="A31" s="6"/>
      <c r="C31" s="50" t="s">
        <v>106</v>
      </c>
      <c r="D31" s="50" t="s">
        <v>113</v>
      </c>
      <c r="H31" s="2" t="str">
        <v>Cooking magazines</v>
      </c>
    </row>
    <row r="32" spans="1:8">
      <c r="A32" s="6"/>
      <c r="C32" s="50" t="s">
        <v>107</v>
      </c>
      <c r="D32" s="50" t="s">
        <v>114</v>
      </c>
      <c r="H32" s="2" t="str">
        <v>Pictures of kitchens</v>
      </c>
    </row>
    <row r="33" spans="1:8">
      <c r="A33" s="6"/>
      <c r="C33" s="54" t="s">
        <v>108</v>
      </c>
      <c r="D33" s="50" t="s">
        <v>115</v>
      </c>
      <c r="H33" s="2" t="str">
        <v>What the World Eats</v>
      </c>
    </row>
    <row r="34" spans="1:8">
      <c r="A34" s="6"/>
      <c r="C34" s="50" t="s">
        <v>109</v>
      </c>
      <c r="D34" s="50" t="s">
        <v>116</v>
      </c>
      <c r="H34" s="2" t="str">
        <v>MyPlate poster</v>
      </c>
    </row>
    <row r="35" spans="1:8">
      <c r="A35" s="6"/>
      <c r="C35" s="50" t="s">
        <v>288</v>
      </c>
      <c r="D35" s="50" t="s">
        <v>297</v>
      </c>
      <c r="H35" s="2" t="str">
        <v>DR: foodnetwork.om</v>
      </c>
    </row>
    <row r="36" spans="1:8">
      <c r="A36" s="6"/>
      <c r="C36" s="50" t="s">
        <v>111</v>
      </c>
      <c r="D36" s="50" t="s">
        <v>298</v>
      </c>
      <c r="H36" s="2" t="str">
        <v>Markers, pastels, etc.</v>
      </c>
    </row>
    <row r="37" spans="1:8">
      <c r="A37" s="6"/>
      <c r="C37" s="50" t="s">
        <v>112</v>
      </c>
      <c r="D37" s="50" t="s">
        <v>121</v>
      </c>
      <c r="H37" s="2" t="str">
        <v>Art supplies</v>
      </c>
    </row>
    <row r="38" spans="1:8">
      <c r="A38" s="6"/>
      <c r="C38" s="50" t="s">
        <v>113</v>
      </c>
      <c r="D38" s="50" t="s">
        <v>122</v>
      </c>
      <c r="H38" s="2" t="str">
        <v>List of local art supply shops</v>
      </c>
    </row>
    <row r="39" spans="1:8">
      <c r="A39" s="6"/>
      <c r="C39" s="50" t="s">
        <v>114</v>
      </c>
      <c r="D39" s="50" t="s">
        <v>123</v>
      </c>
      <c r="H39" s="2" t="str">
        <v>List of local galleries/museums</v>
      </c>
    </row>
    <row r="40" spans="1:8">
      <c r="A40" s="6"/>
      <c r="C40" s="50" t="s">
        <v>115</v>
      </c>
      <c r="D40" s="50" t="s">
        <v>117</v>
      </c>
      <c r="H40" s="2" t="str">
        <v>Advertisements for hobby stores</v>
      </c>
    </row>
    <row r="41" spans="1:8">
      <c r="A41" s="6"/>
      <c r="C41" s="50" t="s">
        <v>116</v>
      </c>
      <c r="D41" s="50" t="s">
        <v>118</v>
      </c>
      <c r="H41" s="2" t="str">
        <v>Gardening tools</v>
      </c>
    </row>
    <row r="42" spans="1:8">
      <c r="A42" s="6"/>
      <c r="C42" s="50" t="s">
        <v>121</v>
      </c>
      <c r="D42" s="50" t="s">
        <v>119</v>
      </c>
      <c r="H42" s="2" t="str">
        <v>Pictures of local flora/fauna</v>
      </c>
    </row>
    <row r="43" spans="1:8">
      <c r="A43" s="6"/>
      <c r="C43" s="50" t="s">
        <v>122</v>
      </c>
      <c r="D43" s="50" t="s">
        <v>120</v>
      </c>
      <c r="H43" s="2" t="str">
        <v>List of local garden supply stores</v>
      </c>
    </row>
    <row r="44" spans="1:8">
      <c r="C44" s="50" t="s">
        <v>123</v>
      </c>
      <c r="D44" s="50" t="s">
        <v>128</v>
      </c>
      <c r="H44" s="2" t="str">
        <v>Seed packets</v>
      </c>
    </row>
    <row r="45" spans="1:8">
      <c r="C45" s="50" t="s">
        <v>117</v>
      </c>
      <c r="D45" s="50" t="s">
        <v>130</v>
      </c>
      <c r="H45" s="2" t="str">
        <v>List of local book stores</v>
      </c>
    </row>
    <row r="46" spans="1:8">
      <c r="C46" s="50" t="s">
        <v>118</v>
      </c>
      <c r="D46" s="50" t="s">
        <v>131</v>
      </c>
      <c r="H46" s="2" t="str">
        <v>Pictures of book covers</v>
      </c>
    </row>
    <row r="47" spans="1:8">
      <c r="C47" s="50" t="s">
        <v>119</v>
      </c>
      <c r="D47" s="50" t="s">
        <v>132</v>
      </c>
      <c r="H47" s="2" t="str">
        <v>Local newspaper</v>
      </c>
    </row>
    <row r="48" spans="1:8">
      <c r="C48" s="50" t="s">
        <v>120</v>
      </c>
      <c r="D48" s="50" t="s">
        <v>133</v>
      </c>
      <c r="H48" s="2" t="str">
        <v>Magazines</v>
      </c>
    </row>
    <row r="49" spans="3:8">
      <c r="C49" s="50" t="s">
        <v>289</v>
      </c>
      <c r="D49" s="50" t="s">
        <v>134</v>
      </c>
      <c r="H49" s="2" t="str">
        <v>DR: Amazon.com</v>
      </c>
    </row>
    <row r="50" spans="3:8">
      <c r="C50" s="50" t="s">
        <v>128</v>
      </c>
      <c r="D50" s="50" t="s">
        <v>297</v>
      </c>
      <c r="H50" s="2" t="str">
        <v>Paper</v>
      </c>
    </row>
    <row r="51" spans="3:8">
      <c r="C51" s="50" t="s">
        <v>130</v>
      </c>
      <c r="D51" s="50" t="s">
        <v>298</v>
      </c>
      <c r="H51" s="2" t="str">
        <v>Travel board games</v>
      </c>
    </row>
    <row r="52" spans="3:8">
      <c r="C52" s="50" t="s">
        <v>131</v>
      </c>
      <c r="D52" s="50" t="s">
        <v>135</v>
      </c>
      <c r="H52" s="2" t="str">
        <v>Playing cards</v>
      </c>
    </row>
    <row r="53" spans="3:8">
      <c r="C53" s="50" t="s">
        <v>132</v>
      </c>
      <c r="D53" s="50" t="s">
        <v>136</v>
      </c>
      <c r="H53" s="2" t="str">
        <v>Dice</v>
      </c>
    </row>
    <row r="54" spans="3:8">
      <c r="C54" s="50" t="s">
        <v>133</v>
      </c>
      <c r="D54" s="50" t="s">
        <v>137</v>
      </c>
      <c r="H54" s="2" t="str">
        <v>Puzzles</v>
      </c>
    </row>
    <row r="55" spans="3:8">
      <c r="C55" s="50" t="s">
        <v>134</v>
      </c>
      <c r="D55" s="50" t="s">
        <v>161</v>
      </c>
      <c r="H55" s="2" t="str">
        <v>Markers</v>
      </c>
    </row>
    <row r="56" spans="3:8">
      <c r="C56" s="50" t="s">
        <v>135</v>
      </c>
      <c r="D56" s="50" t="s">
        <v>162</v>
      </c>
      <c r="H56" s="2" t="str">
        <v>Personal white board</v>
      </c>
    </row>
    <row r="57" spans="3:8">
      <c r="C57" s="50" t="s">
        <v>136</v>
      </c>
      <c r="D57" s="50" t="s">
        <v>280</v>
      </c>
      <c r="H57" s="2" t="str">
        <v>Fly swatter</v>
      </c>
    </row>
    <row r="58" spans="3:8">
      <c r="C58" s="50" t="s">
        <v>137</v>
      </c>
      <c r="D58" s="50" t="s">
        <v>281</v>
      </c>
      <c r="H58" s="2" t="str">
        <v>Timer</v>
      </c>
    </row>
    <row r="59" spans="3:8">
      <c r="C59" s="50" t="s">
        <v>161</v>
      </c>
      <c r="D59" s="50" t="s">
        <v>163</v>
      </c>
      <c r="H59" s="2" t="str">
        <v>Job application</v>
      </c>
    </row>
    <row r="60" spans="3:8">
      <c r="C60" s="50" t="s">
        <v>162</v>
      </c>
      <c r="D60" s="50" t="s">
        <v>165</v>
      </c>
      <c r="H60" s="2" t="str">
        <v>Job classified ads</v>
      </c>
    </row>
    <row r="61" spans="3:8">
      <c r="C61" s="50" t="s">
        <v>280</v>
      </c>
      <c r="D61" s="50" t="s">
        <v>166</v>
      </c>
      <c r="H61" s="2" t="str">
        <v>List/Pictures of top 10 local employers</v>
      </c>
    </row>
    <row r="62" spans="3:8">
      <c r="C62" s="50" t="s">
        <v>281</v>
      </c>
      <c r="D62" s="50" t="s">
        <v>167</v>
      </c>
      <c r="H62" s="2" t="str">
        <v>List/Pictures of top 10 local industries</v>
      </c>
    </row>
    <row r="63" spans="3:8">
      <c r="C63" s="50" t="s">
        <v>163</v>
      </c>
      <c r="D63" s="50" t="s">
        <v>168</v>
      </c>
      <c r="H63" s="2" t="str">
        <v>Public transportation map</v>
      </c>
    </row>
    <row r="64" spans="3:8">
      <c r="C64" s="50" t="s">
        <v>164</v>
      </c>
      <c r="D64" s="50" t="s">
        <v>169</v>
      </c>
      <c r="H64" s="2" t="str">
        <v>DR: gcflearnfree.org</v>
      </c>
    </row>
    <row r="65" spans="3:8">
      <c r="C65" s="50" t="s">
        <v>165</v>
      </c>
      <c r="D65" s="50" t="s">
        <v>170</v>
      </c>
      <c r="H65" s="2" t="str">
        <v>Sample job review form</v>
      </c>
    </row>
    <row r="66" spans="3:8">
      <c r="C66" s="50" t="s">
        <v>166</v>
      </c>
      <c r="D66" s="50" t="s">
        <v>171</v>
      </c>
      <c r="H66" s="2" t="str">
        <v>Workplace photos</v>
      </c>
    </row>
    <row r="67" spans="3:8">
      <c r="C67" s="50" t="s">
        <v>167</v>
      </c>
      <c r="D67" s="50" t="s">
        <v>173</v>
      </c>
      <c r="H67" s="2" t="str">
        <v>Used/old cell phone</v>
      </c>
    </row>
    <row r="68" spans="3:8">
      <c r="C68" s="50" t="s">
        <v>168</v>
      </c>
      <c r="D68" s="50" t="s">
        <v>174</v>
      </c>
      <c r="H68" s="2" t="str">
        <v>Sample student report card</v>
      </c>
    </row>
    <row r="69" spans="3:8">
      <c r="C69" s="50" t="s">
        <v>169</v>
      </c>
      <c r="D69" s="50" t="s">
        <v>175</v>
      </c>
      <c r="H69" s="2" t="str">
        <v>Sample notes home from teachers</v>
      </c>
    </row>
    <row r="70" spans="3:8">
      <c r="C70" s="50" t="s">
        <v>170</v>
      </c>
      <c r="D70" s="50" t="s">
        <v>176</v>
      </c>
      <c r="H70" s="2" t="str">
        <v>Local school supply lists</v>
      </c>
    </row>
    <row r="71" spans="3:8">
      <c r="C71" s="50" t="s">
        <v>171</v>
      </c>
      <c r="D71" s="50" t="s">
        <v>177</v>
      </c>
      <c r="H71" s="2" t="str">
        <v>Local school calendar</v>
      </c>
    </row>
    <row r="72" spans="3:8">
      <c r="C72" s="50" t="s">
        <v>172</v>
      </c>
      <c r="D72" s="50" t="s">
        <v>178</v>
      </c>
      <c r="H72" s="2" t="str">
        <v>DR: http://www.nyc.gov/html/weareny/html/home/home.shtml</v>
      </c>
    </row>
    <row r="73" spans="3:8">
      <c r="C73" s="50" t="s">
        <v>173</v>
      </c>
      <c r="D73" s="50" t="s">
        <v>179</v>
      </c>
      <c r="H73" s="2" t="str">
        <v>Hospital intake forms</v>
      </c>
    </row>
    <row r="74" spans="3:8">
      <c r="C74" s="50" t="s">
        <v>174</v>
      </c>
      <c r="D74" s="50" t="s">
        <v>180</v>
      </c>
      <c r="H74" s="2" t="str">
        <v>Medicine bottle/packages</v>
      </c>
    </row>
    <row r="75" spans="3:8">
      <c r="C75" s="50" t="s">
        <v>175</v>
      </c>
      <c r="D75" s="50" t="s">
        <v>181</v>
      </c>
      <c r="H75" s="2" t="str">
        <v>Pictures of common medical equipment</v>
      </c>
    </row>
    <row r="76" spans="3:8">
      <c r="C76" s="50" t="s">
        <v>176</v>
      </c>
      <c r="D76" s="50" t="s">
        <v>182</v>
      </c>
      <c r="H76" s="2" t="str">
        <v>List of local vocational training programs</v>
      </c>
    </row>
    <row r="77" spans="3:8">
      <c r="C77" s="50" t="s">
        <v>177</v>
      </c>
      <c r="D77" s="50" t="s">
        <v>183</v>
      </c>
      <c r="H77" s="2" t="str">
        <v>Restaurant menus</v>
      </c>
    </row>
    <row r="78" spans="3:8">
      <c r="C78" s="50" t="s">
        <v>178</v>
      </c>
      <c r="D78" s="50" t="s">
        <v>184</v>
      </c>
      <c r="H78" s="2" t="str">
        <v>Pictures of food</v>
      </c>
    </row>
    <row r="79" spans="3:8">
      <c r="C79" s="50" t="s">
        <v>179</v>
      </c>
      <c r="D79" s="50" t="s">
        <v>185</v>
      </c>
      <c r="H79" s="2" t="str">
        <v>Pictures of drinks</v>
      </c>
    </row>
    <row r="80" spans="3:8">
      <c r="C80" s="50" t="s">
        <v>180</v>
      </c>
      <c r="D80" s="50" t="s">
        <v>186</v>
      </c>
      <c r="H80" s="2" t="str">
        <v>Empty alcohol bottles</v>
      </c>
    </row>
    <row r="81" spans="3:8">
      <c r="C81" s="50" t="s">
        <v>181</v>
      </c>
      <c r="D81" s="50" t="s">
        <v>187</v>
      </c>
      <c r="H81" s="2" t="str">
        <v>Meal receipt</v>
      </c>
    </row>
    <row r="82" spans="3:8">
      <c r="C82" s="50" t="s">
        <v>182</v>
      </c>
      <c r="D82" s="50" t="s">
        <v>188</v>
      </c>
      <c r="H82" s="2" t="str">
        <v>Immigrant services directory</v>
      </c>
    </row>
    <row r="83" spans="3:8">
      <c r="C83" s="50" t="s">
        <v>183</v>
      </c>
      <c r="D83" s="50" t="s">
        <v>189</v>
      </c>
      <c r="H83" s="2" t="str">
        <v>Pictures of popular figures in U.S. history</v>
      </c>
    </row>
    <row r="84" spans="3:8">
      <c r="C84" s="50" t="s">
        <v>184</v>
      </c>
      <c r="D84" s="50" t="s">
        <v>190</v>
      </c>
      <c r="H84" s="2" t="str">
        <v>American flag</v>
      </c>
    </row>
    <row r="85" spans="3:8">
      <c r="C85" s="50" t="s">
        <v>185</v>
      </c>
      <c r="D85" s="50" t="s">
        <v>193</v>
      </c>
      <c r="H85" s="2" t="str">
        <v>Citizenship application (Form N-400)</v>
      </c>
    </row>
    <row r="86" spans="3:8">
      <c r="C86" s="50" t="s">
        <v>186</v>
      </c>
      <c r="D86" s="50" t="s">
        <v>194</v>
      </c>
      <c r="H86" s="2" t="str">
        <v>City map</v>
      </c>
    </row>
    <row r="87" spans="3:8">
      <c r="C87" s="50" t="s">
        <v>187</v>
      </c>
      <c r="D87" s="50" t="s">
        <v>195</v>
      </c>
      <c r="H87" s="2" t="str">
        <v>Local publications</v>
      </c>
    </row>
    <row r="88" spans="3:8">
      <c r="C88" s="50" t="s">
        <v>188</v>
      </c>
      <c r="D88" s="50" t="s">
        <v>196</v>
      </c>
      <c r="H88" s="2" t="str">
        <v>Sample work schedule</v>
      </c>
    </row>
    <row r="89" spans="3:8">
      <c r="C89" s="50" t="s">
        <v>189</v>
      </c>
      <c r="D89" s="50" t="s">
        <v>197</v>
      </c>
      <c r="H89" s="2" t="str">
        <v>Calendar</v>
      </c>
    </row>
    <row r="90" spans="3:8">
      <c r="C90" s="50" t="s">
        <v>190</v>
      </c>
      <c r="D90" s="50" t="s">
        <v>198</v>
      </c>
      <c r="H90" s="2" t="str">
        <v>Pay stub</v>
      </c>
    </row>
    <row r="91" spans="3:8">
      <c r="C91" s="50" t="s">
        <v>191</v>
      </c>
      <c r="D91" s="50" t="s">
        <v>199</v>
      </c>
      <c r="H91" s="2" t="str">
        <v>DR: maps.google.com</v>
      </c>
    </row>
    <row r="92" spans="3:8">
      <c r="C92" s="50" t="s">
        <v>193</v>
      </c>
      <c r="D92" s="50" t="s">
        <v>200</v>
      </c>
      <c r="H92" s="2" t="str">
        <v>Children's books</v>
      </c>
    </row>
    <row r="93" spans="3:8">
      <c r="C93" s="50" t="s">
        <v>194</v>
      </c>
      <c r="D93" s="50" t="s">
        <v>202</v>
      </c>
      <c r="H93" s="2" t="str">
        <v>Popular children's games</v>
      </c>
    </row>
    <row r="94" spans="3:8">
      <c r="C94" s="50" t="s">
        <v>195</v>
      </c>
      <c r="D94" s="50" t="s">
        <v>203</v>
      </c>
      <c r="H94" s="2" t="str">
        <v>Children's toys</v>
      </c>
    </row>
    <row r="95" spans="3:8">
      <c r="C95" s="50" t="s">
        <v>196</v>
      </c>
      <c r="D95" s="50" t="s">
        <v>205</v>
      </c>
      <c r="H95" s="2" t="str">
        <v>Grocery store flyer</v>
      </c>
    </row>
    <row r="96" spans="3:8">
      <c r="C96" s="50" t="s">
        <v>197</v>
      </c>
      <c r="D96" s="50" t="s">
        <v>207</v>
      </c>
      <c r="H96" s="2" t="str">
        <v>Pictures of furniture</v>
      </c>
    </row>
    <row r="97" spans="3:8">
      <c r="C97" s="50" t="s">
        <v>198</v>
      </c>
      <c r="D97" s="50" t="s">
        <v>208</v>
      </c>
      <c r="H97" s="2" t="str">
        <v>Apartment application</v>
      </c>
    </row>
    <row r="98" spans="3:8">
      <c r="C98" s="50" t="s">
        <v>199</v>
      </c>
      <c r="D98" s="50" t="s">
        <v>209</v>
      </c>
      <c r="H98" s="2" t="str">
        <v>Pictures of family members</v>
      </c>
    </row>
    <row r="99" spans="3:8">
      <c r="C99" s="50" t="s">
        <v>200</v>
      </c>
      <c r="D99" s="50" t="s">
        <v>210</v>
      </c>
      <c r="H99" s="2" t="str">
        <v>Holiday cards</v>
      </c>
    </row>
    <row r="100" spans="3:8">
      <c r="C100" s="50" t="s">
        <v>201</v>
      </c>
      <c r="D100" s="50" t="s">
        <v>211</v>
      </c>
      <c r="H100" s="2" t="str">
        <v>DR: skype.com</v>
      </c>
    </row>
    <row r="101" spans="3:8">
      <c r="C101" s="50" t="s">
        <v>202</v>
      </c>
      <c r="D101" s="50" t="s">
        <v>212</v>
      </c>
      <c r="H101" s="2" t="str">
        <v>School calendar</v>
      </c>
    </row>
    <row r="102" spans="3:8">
      <c r="C102" s="50" t="s">
        <v>203</v>
      </c>
      <c r="D102" s="50" t="s">
        <v>213</v>
      </c>
      <c r="H102" s="2" t="str">
        <v>Flyers for school events</v>
      </c>
    </row>
    <row r="103" spans="3:8">
      <c r="C103" s="50" t="s">
        <v>205</v>
      </c>
      <c r="D103" s="50" t="s">
        <v>214</v>
      </c>
      <c r="H103" s="2" t="str">
        <v>Clock with moveable hands</v>
      </c>
    </row>
    <row r="104" spans="3:8">
      <c r="C104" s="50" t="s">
        <v>207</v>
      </c>
      <c r="D104" s="50" t="s">
        <v>282</v>
      </c>
      <c r="H104" s="2" t="str">
        <v>Play money</v>
      </c>
    </row>
    <row r="105" spans="3:8">
      <c r="C105" s="50" t="s">
        <v>208</v>
      </c>
      <c r="D105" s="50" t="s">
        <v>283</v>
      </c>
      <c r="H105" s="2" t="str">
        <v>Public transportation schedule</v>
      </c>
    </row>
    <row r="106" spans="3:8">
      <c r="C106" s="50" t="s">
        <v>209</v>
      </c>
      <c r="D106" s="50" t="s">
        <v>284</v>
      </c>
      <c r="H106" s="2" t="str">
        <v>Grocery store map</v>
      </c>
    </row>
    <row r="107" spans="3:8">
      <c r="C107" s="50" t="s">
        <v>210</v>
      </c>
      <c r="D107" s="50" t="s">
        <v>235</v>
      </c>
      <c r="H107" s="2" t="str">
        <v>Grocery receipt</v>
      </c>
    </row>
    <row r="108" spans="3:8">
      <c r="C108" s="50" t="s">
        <v>211</v>
      </c>
      <c r="D108" s="50" t="s">
        <v>285</v>
      </c>
      <c r="H108" s="2" t="str">
        <v>Utility bill</v>
      </c>
    </row>
    <row r="109" spans="3:8">
      <c r="C109" s="50" t="s">
        <v>212</v>
      </c>
      <c r="D109" s="50" t="s">
        <v>286</v>
      </c>
      <c r="H109" s="2" t="str">
        <v>Family pictures</v>
      </c>
    </row>
    <row r="110" spans="3:8">
      <c r="C110" s="50" t="s">
        <v>213</v>
      </c>
      <c r="D110" s="50" t="s">
        <v>222</v>
      </c>
      <c r="H110" s="2" t="str">
        <v>Resume</v>
      </c>
    </row>
    <row r="111" spans="3:8">
      <c r="C111" s="50" t="s">
        <v>214</v>
      </c>
      <c r="D111" s="50" t="s">
        <v>223</v>
      </c>
      <c r="H111" s="2" t="str">
        <v>Letter of Recommendation</v>
      </c>
    </row>
    <row r="112" spans="3:8">
      <c r="C112" s="50" t="s">
        <v>282</v>
      </c>
      <c r="D112" s="50" t="s">
        <v>224</v>
      </c>
      <c r="H112" s="2" t="str">
        <v>Pictures of area street signs</v>
      </c>
    </row>
    <row r="113" spans="3:8">
      <c r="C113" s="50" t="s">
        <v>283</v>
      </c>
      <c r="D113" s="50" t="s">
        <v>226</v>
      </c>
      <c r="H113" s="2" t="str">
        <v>Pictures of traffic symbols and signs</v>
      </c>
    </row>
    <row r="114" spans="3:8">
      <c r="C114" s="50" t="s">
        <v>284</v>
      </c>
      <c r="D114" s="50" t="s">
        <v>227</v>
      </c>
      <c r="H114" s="2" t="str">
        <v>Pictures of cars</v>
      </c>
    </row>
    <row r="115" spans="3:8">
      <c r="C115" s="50" t="s">
        <v>235</v>
      </c>
      <c r="D115" s="50" t="s">
        <v>229</v>
      </c>
      <c r="H115" s="2" t="str">
        <v>Car magazines</v>
      </c>
    </row>
    <row r="116" spans="3:8">
      <c r="C116" s="50" t="s">
        <v>285</v>
      </c>
      <c r="D116" s="50" t="s">
        <v>230</v>
      </c>
      <c r="H116" s="2" t="str">
        <v>Advertisements for local auto shops</v>
      </c>
    </row>
    <row r="117" spans="3:8">
      <c r="C117" s="50" t="s">
        <v>286</v>
      </c>
      <c r="D117" s="50" t="s">
        <v>231</v>
      </c>
      <c r="H117" s="2" t="str">
        <v>List of local bike shops</v>
      </c>
    </row>
    <row r="118" spans="3:8">
      <c r="C118" s="50" t="s">
        <v>222</v>
      </c>
      <c r="D118" s="50" t="s">
        <v>232</v>
      </c>
      <c r="H118" s="2" t="str">
        <v>Advertisements for infant/toddler stores</v>
      </c>
    </row>
    <row r="119" spans="3:8">
      <c r="C119" s="50" t="s">
        <v>223</v>
      </c>
      <c r="D119" s="50" t="s">
        <v>287</v>
      </c>
      <c r="H119" s="2" t="str">
        <v>Pictures of common infant/toddler furniture</v>
      </c>
    </row>
    <row r="120" spans="3:8">
      <c r="C120" s="50" t="s">
        <v>224</v>
      </c>
      <c r="D120" s="50" t="s">
        <v>233</v>
      </c>
      <c r="H120" s="2" t="str">
        <v>First aid items</v>
      </c>
    </row>
    <row r="121" spans="3:8">
      <c r="C121" s="50" t="s">
        <v>226</v>
      </c>
      <c r="D121" s="50" t="s">
        <v>234</v>
      </c>
      <c r="H121" s="2" t="str">
        <v>Dishes</v>
      </c>
    </row>
    <row r="122" spans="3:8">
      <c r="C122" s="50" t="s">
        <v>227</v>
      </c>
      <c r="D122" s="50" t="s">
        <v>236</v>
      </c>
      <c r="H122" s="2" t="str">
        <v>Cleaning supplies</v>
      </c>
    </row>
    <row r="123" spans="3:8">
      <c r="C123" s="50" t="s">
        <v>229</v>
      </c>
      <c r="D123" s="50" t="s">
        <v>237</v>
      </c>
      <c r="H123" s="2" t="str">
        <v>Work Schedule</v>
      </c>
    </row>
    <row r="124" spans="3:8">
      <c r="C124" s="50" t="s">
        <v>230</v>
      </c>
      <c r="D124" s="50" t="s">
        <v>238</v>
      </c>
      <c r="H124" s="2" t="str">
        <v>Tools</v>
      </c>
    </row>
    <row r="125" spans="3:8">
      <c r="C125" s="50" t="s">
        <v>231</v>
      </c>
      <c r="D125" s="50" t="s">
        <v>239</v>
      </c>
      <c r="H125" s="2" t="str">
        <v>Work gloves</v>
      </c>
    </row>
    <row r="126" spans="3:8">
      <c r="C126" s="50" t="s">
        <v>232</v>
      </c>
      <c r="D126" s="50" t="s">
        <v>240</v>
      </c>
      <c r="H126" s="2" t="str">
        <v>Hard hat</v>
      </c>
    </row>
    <row r="127" spans="3:8">
      <c r="C127" s="50" t="s">
        <v>287</v>
      </c>
      <c r="D127" s="50" t="s">
        <v>241</v>
      </c>
      <c r="H127" s="2" t="str">
        <v>Lawn implements</v>
      </c>
    </row>
    <row r="128" spans="3:8">
      <c r="C128" s="50" t="s">
        <v>233</v>
      </c>
      <c r="D128" s="50" t="s">
        <v>242</v>
      </c>
      <c r="H128" s="2" t="str">
        <v>Gardening gloves</v>
      </c>
    </row>
    <row r="129" spans="3:8">
      <c r="C129" s="50" t="s">
        <v>234</v>
      </c>
      <c r="D129" s="3" t="s">
        <v>295</v>
      </c>
      <c r="H129" s="2" t="str">
        <v>Advertisements for local auto parts stores</v>
      </c>
    </row>
    <row r="130" spans="3:8">
      <c r="C130" s="50" t="s">
        <v>236</v>
      </c>
      <c r="D130" s="3" t="s">
        <v>296</v>
      </c>
      <c r="H130" s="2" t="str">
        <v>Cleaning gloves</v>
      </c>
    </row>
    <row r="131" spans="3:8">
      <c r="C131" s="50" t="s">
        <v>237</v>
      </c>
      <c r="D131" s="3" t="s">
        <v>129</v>
      </c>
      <c r="H131" s="2" t="str">
        <v>Phone</v>
      </c>
    </row>
    <row r="132" spans="3:8">
      <c r="C132" s="50" t="s">
        <v>238</v>
      </c>
      <c r="D132" s="3" t="s">
        <v>129</v>
      </c>
      <c r="H132" s="2" t="str">
        <v>Message pad</v>
      </c>
    </row>
    <row r="133" spans="3:8">
      <c r="C133" s="50" t="s">
        <v>239</v>
      </c>
      <c r="D133" s="3" t="s">
        <v>129</v>
      </c>
      <c r="H133" s="2" t="str">
        <v>Office supplies</v>
      </c>
    </row>
    <row r="134" spans="3:8">
      <c r="C134" s="50" t="s">
        <v>240</v>
      </c>
      <c r="D134" s="3" t="s">
        <v>129</v>
      </c>
      <c r="H134" s="2" t="str">
        <v>Medicine bottles</v>
      </c>
    </row>
    <row r="135" spans="3:8">
      <c r="C135" s="50" t="s">
        <v>241</v>
      </c>
      <c r="D135" s="3" t="s">
        <v>129</v>
      </c>
      <c r="H135" s="2" t="str">
        <v>Thermometer</v>
      </c>
    </row>
    <row r="136" spans="3:8">
      <c r="C136" s="50" t="s">
        <v>242</v>
      </c>
      <c r="D136" s="3" t="s">
        <v>129</v>
      </c>
      <c r="H136" s="2" t="str">
        <v>Gloves</v>
      </c>
    </row>
    <row r="137" spans="3:8">
      <c r="C137" s="3" t="s">
        <v>129</v>
      </c>
      <c r="D137" s="3" t="s">
        <v>129</v>
      </c>
      <c r="H137" s="2" t="str">
        <v xml:space="preserve"> </v>
      </c>
    </row>
    <row r="138" spans="3:8">
      <c r="C138" s="3" t="s">
        <v>129</v>
      </c>
      <c r="D138" s="3" t="s">
        <v>129</v>
      </c>
      <c r="H138" s="2" t="str">
        <v xml:space="preserve"> </v>
      </c>
    </row>
    <row r="139" spans="3:8">
      <c r="C139" s="3" t="s">
        <v>129</v>
      </c>
      <c r="D139" s="3" t="s">
        <v>129</v>
      </c>
      <c r="H139" s="2" t="str">
        <v xml:space="preserve"> </v>
      </c>
    </row>
    <row r="140" spans="3:8">
      <c r="C140" s="3" t="s">
        <v>129</v>
      </c>
      <c r="D140" s="3" t="s">
        <v>129</v>
      </c>
      <c r="H140" s="2" t="str">
        <v xml:space="preserve"> </v>
      </c>
    </row>
    <row r="141" spans="3:8">
      <c r="C141" s="3" t="s">
        <v>129</v>
      </c>
      <c r="D141" s="3" t="s">
        <v>129</v>
      </c>
    </row>
    <row r="142" spans="3:8">
      <c r="D142" s="3" t="s">
        <v>129</v>
      </c>
    </row>
    <row r="145" spans="3:3">
      <c r="C145" s="3" t="s">
        <v>129</v>
      </c>
    </row>
    <row r="146" spans="3:3">
      <c r="C146" s="3" t="s">
        <v>129</v>
      </c>
    </row>
    <row r="147" spans="3:3">
      <c r="C147" s="3" t="s">
        <v>129</v>
      </c>
    </row>
    <row r="161" spans="3:4">
      <c r="C161" s="2"/>
    </row>
    <row r="162" spans="3:4">
      <c r="C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D184" s="2"/>
    </row>
    <row r="185" spans="3:4">
      <c r="D185" s="2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0"/>
  <sheetViews>
    <sheetView zoomScaleNormal="100" workbookViewId="0">
      <selection sqref="A1:XFD1048576"/>
    </sheetView>
  </sheetViews>
  <sheetFormatPr defaultRowHeight="15"/>
  <cols>
    <col min="1" max="1" width="45.5703125" style="2" customWidth="1"/>
    <col min="2" max="2" width="3.7109375" style="2" customWidth="1"/>
    <col min="3" max="3" width="30.42578125" style="3" hidden="1" customWidth="1"/>
    <col min="4" max="4" width="45.7109375" style="3" hidden="1" customWidth="1"/>
    <col min="5" max="5" width="41.42578125" style="2" customWidth="1"/>
    <col min="6" max="16384" width="9.140625" style="2"/>
  </cols>
  <sheetData>
    <row r="1" spans="1:6" ht="15.75">
      <c r="C1" s="17" t="s">
        <v>29</v>
      </c>
      <c r="D1" s="17" t="s">
        <v>30</v>
      </c>
      <c r="E1" s="55" t="s">
        <v>275</v>
      </c>
      <c r="F1" s="52"/>
    </row>
    <row r="2" spans="1:6" ht="15.75">
      <c r="A2" s="12" t="s">
        <v>276</v>
      </c>
      <c r="C2" s="50" t="s">
        <v>74</v>
      </c>
      <c r="D2" s="50" t="s">
        <v>74</v>
      </c>
      <c r="E2" s="2" t="str">
        <f t="array" ref="E2:E140">IF('Needs Assessment'!G88='Needs Assessment'!F88,C2:C140,IF('Needs Assessment'!G88='Needs Assessment'!F89,D2:D140))</f>
        <v>Sporting equipment</v>
      </c>
    </row>
    <row r="3" spans="1:6">
      <c r="C3" s="50" t="s">
        <v>87</v>
      </c>
      <c r="D3" s="50" t="s">
        <v>87</v>
      </c>
      <c r="E3" s="2" t="str">
        <v>Local parks map</v>
      </c>
    </row>
    <row r="4" spans="1:6">
      <c r="C4" s="50" t="s">
        <v>88</v>
      </c>
      <c r="D4" s="50" t="s">
        <v>88</v>
      </c>
      <c r="E4" s="2" t="str">
        <v>Neighborhood map</v>
      </c>
    </row>
    <row r="5" spans="1:6">
      <c r="C5" s="50" t="s">
        <v>89</v>
      </c>
      <c r="D5" s="50" t="s">
        <v>89</v>
      </c>
      <c r="E5" s="2" t="str">
        <v>Pictures of people playing sports</v>
      </c>
    </row>
    <row r="6" spans="1:6">
      <c r="C6" s="50" t="s">
        <v>90</v>
      </c>
      <c r="D6" s="50" t="s">
        <v>90</v>
      </c>
      <c r="E6" s="2" t="str">
        <v>Sports magazines</v>
      </c>
    </row>
    <row r="7" spans="1:6">
      <c r="C7" s="50" t="s">
        <v>91</v>
      </c>
      <c r="D7" s="50" t="s">
        <v>91</v>
      </c>
      <c r="E7" s="2" t="str">
        <v>Pictures of music instruments</v>
      </c>
    </row>
    <row r="8" spans="1:6">
      <c r="C8" s="50" t="s">
        <v>92</v>
      </c>
      <c r="D8" s="50" t="s">
        <v>92</v>
      </c>
      <c r="E8" s="2" t="str">
        <v>Model clay</v>
      </c>
    </row>
    <row r="9" spans="1:6">
      <c r="C9" s="50" t="s">
        <v>75</v>
      </c>
      <c r="D9" s="50" t="s">
        <v>75</v>
      </c>
      <c r="E9" s="2" t="str">
        <v>List of local music venues</v>
      </c>
    </row>
    <row r="10" spans="1:6">
      <c r="C10" s="50" t="s">
        <v>76</v>
      </c>
      <c r="D10" s="50" t="s">
        <v>77</v>
      </c>
      <c r="E10" s="2" t="str">
        <v>Instruments</v>
      </c>
    </row>
    <row r="11" spans="1:6">
      <c r="C11" s="50" t="s">
        <v>77</v>
      </c>
      <c r="D11" s="50" t="s">
        <v>84</v>
      </c>
      <c r="E11" s="2" t="str">
        <v>DR: MeetUp.ccom</v>
      </c>
    </row>
    <row r="12" spans="1:6">
      <c r="C12" s="50" t="s">
        <v>84</v>
      </c>
      <c r="D12" s="50" t="s">
        <v>81</v>
      </c>
      <c r="E12" s="2" t="str">
        <v>Concert ticket stubs</v>
      </c>
    </row>
    <row r="13" spans="1:6">
      <c r="C13" s="50" t="s">
        <v>81</v>
      </c>
      <c r="D13" s="50" t="s">
        <v>85</v>
      </c>
      <c r="E13" s="2" t="str">
        <v>Local schedule of live music</v>
      </c>
    </row>
    <row r="14" spans="1:6">
      <c r="C14" s="50" t="s">
        <v>85</v>
      </c>
      <c r="D14" s="50" t="s">
        <v>82</v>
      </c>
      <c r="E14" s="2" t="str">
        <v>Entertainment magazines</v>
      </c>
    </row>
    <row r="15" spans="1:6">
      <c r="C15" s="50" t="s">
        <v>86</v>
      </c>
      <c r="D15" s="50" t="s">
        <v>93</v>
      </c>
      <c r="E15" s="2" t="str">
        <v>List of local theaters with current showtimes</v>
      </c>
    </row>
    <row r="16" spans="1:6">
      <c r="C16" s="50" t="s">
        <v>82</v>
      </c>
      <c r="D16" s="50" t="s">
        <v>94</v>
      </c>
      <c r="E16" s="2" t="str">
        <v>Pictures of actors</v>
      </c>
    </row>
    <row r="17" spans="3:5">
      <c r="C17" s="50" t="s">
        <v>93</v>
      </c>
      <c r="D17" s="50" t="s">
        <v>95</v>
      </c>
      <c r="E17" s="2" t="str">
        <v>List of local public movie screenings</v>
      </c>
    </row>
    <row r="18" spans="3:5">
      <c r="C18" s="50" t="s">
        <v>94</v>
      </c>
      <c r="D18" s="50" t="s">
        <v>97</v>
      </c>
      <c r="E18" s="2" t="str">
        <v>DR: IMDB.com</v>
      </c>
    </row>
    <row r="19" spans="3:5">
      <c r="C19" s="50" t="s">
        <v>95</v>
      </c>
      <c r="D19" s="50" t="s">
        <v>83</v>
      </c>
      <c r="E19" s="2" t="str">
        <v>Pictures of popular TV shows</v>
      </c>
    </row>
    <row r="20" spans="3:5">
      <c r="C20" s="50" t="s">
        <v>96</v>
      </c>
      <c r="D20" s="50" t="s">
        <v>98</v>
      </c>
      <c r="E20" s="2" t="str">
        <v>TV Guide</v>
      </c>
    </row>
    <row r="21" spans="3:5">
      <c r="C21" s="50" t="s">
        <v>97</v>
      </c>
      <c r="D21" s="50" t="s">
        <v>99</v>
      </c>
      <c r="E21" s="2" t="str">
        <v>TV remote</v>
      </c>
    </row>
    <row r="22" spans="3:5">
      <c r="C22" s="50" t="s">
        <v>83</v>
      </c>
      <c r="D22" s="50" t="s">
        <v>101</v>
      </c>
      <c r="E22" s="2" t="str">
        <v>Computer/video game cases with covers</v>
      </c>
    </row>
    <row r="23" spans="3:5">
      <c r="C23" s="50" t="s">
        <v>98</v>
      </c>
      <c r="D23" s="50" t="s">
        <v>102</v>
      </c>
      <c r="E23" s="2" t="str">
        <v>Screenshots of in-game action</v>
      </c>
    </row>
    <row r="24" spans="3:5">
      <c r="C24" s="50" t="s">
        <v>99</v>
      </c>
      <c r="D24" s="50" t="s">
        <v>103</v>
      </c>
      <c r="E24" s="2" t="str">
        <v>Stills from video games</v>
      </c>
    </row>
    <row r="25" spans="3:5">
      <c r="C25" s="50" t="s">
        <v>100</v>
      </c>
      <c r="D25" s="50" t="s">
        <v>104</v>
      </c>
      <c r="E25" s="2" t="str">
        <v>DR: Secondlife.com</v>
      </c>
    </row>
    <row r="26" spans="3:5">
      <c r="C26" s="50" t="s">
        <v>101</v>
      </c>
      <c r="D26" s="50" t="s">
        <v>105</v>
      </c>
      <c r="E26" s="2" t="str">
        <v>Cooking utensils</v>
      </c>
    </row>
    <row r="27" spans="3:5">
      <c r="C27" s="50" t="s">
        <v>102</v>
      </c>
      <c r="D27" s="50" t="s">
        <v>106</v>
      </c>
      <c r="E27" s="2" t="str">
        <v>Cooking magazines</v>
      </c>
    </row>
    <row r="28" spans="3:5">
      <c r="C28" s="50" t="s">
        <v>103</v>
      </c>
      <c r="D28" s="50" t="s">
        <v>107</v>
      </c>
      <c r="E28" s="2" t="str">
        <v>Pictures of kitchens</v>
      </c>
    </row>
    <row r="29" spans="3:5">
      <c r="C29" s="50" t="s">
        <v>104</v>
      </c>
      <c r="D29" s="54" t="s">
        <v>108</v>
      </c>
      <c r="E29" s="2" t="str">
        <v>What the World Eats</v>
      </c>
    </row>
    <row r="30" spans="3:5">
      <c r="C30" s="50" t="s">
        <v>105</v>
      </c>
      <c r="D30" s="50" t="s">
        <v>109</v>
      </c>
      <c r="E30" s="2" t="str">
        <v>MyPlate poster</v>
      </c>
    </row>
    <row r="31" spans="3:5">
      <c r="C31" s="50" t="s">
        <v>106</v>
      </c>
      <c r="D31" s="50" t="s">
        <v>288</v>
      </c>
      <c r="E31" s="2" t="str">
        <v>DR: foodnetwork.om</v>
      </c>
    </row>
    <row r="32" spans="3:5">
      <c r="C32" s="50" t="s">
        <v>107</v>
      </c>
      <c r="D32" s="50" t="s">
        <v>111</v>
      </c>
      <c r="E32" s="2" t="str">
        <v>Markers, pastels, etc.</v>
      </c>
    </row>
    <row r="33" spans="3:5">
      <c r="C33" s="54" t="s">
        <v>108</v>
      </c>
      <c r="D33" s="50" t="s">
        <v>112</v>
      </c>
      <c r="E33" s="2" t="str">
        <v>Art supplies</v>
      </c>
    </row>
    <row r="34" spans="3:5">
      <c r="C34" s="50" t="s">
        <v>109</v>
      </c>
      <c r="D34" s="50" t="s">
        <v>113</v>
      </c>
      <c r="E34" s="2" t="str">
        <v>List of local art supply shops</v>
      </c>
    </row>
    <row r="35" spans="3:5">
      <c r="C35" s="50" t="s">
        <v>288</v>
      </c>
      <c r="D35" s="50" t="s">
        <v>114</v>
      </c>
      <c r="E35" s="2" t="str">
        <v>List of local galleries/museums</v>
      </c>
    </row>
    <row r="36" spans="3:5">
      <c r="C36" s="50" t="s">
        <v>111</v>
      </c>
      <c r="D36" s="50" t="s">
        <v>115</v>
      </c>
      <c r="E36" s="2" t="str">
        <v>Advertisements for hobby stores</v>
      </c>
    </row>
    <row r="37" spans="3:5">
      <c r="C37" s="50" t="s">
        <v>112</v>
      </c>
      <c r="D37" s="50" t="s">
        <v>297</v>
      </c>
      <c r="E37" s="2" t="str">
        <v>App: Educreations (ios)</v>
      </c>
    </row>
    <row r="38" spans="3:5">
      <c r="C38" s="50" t="s">
        <v>113</v>
      </c>
      <c r="D38" s="50" t="s">
        <v>298</v>
      </c>
      <c r="E38" s="2" t="str">
        <v>App: Brushes 3 (ios)</v>
      </c>
    </row>
    <row r="39" spans="3:5">
      <c r="C39" s="50" t="s">
        <v>114</v>
      </c>
      <c r="D39" s="50" t="s">
        <v>116</v>
      </c>
      <c r="E39" s="2" t="str">
        <v>Gardening tools</v>
      </c>
    </row>
    <row r="40" spans="3:5">
      <c r="C40" s="50" t="s">
        <v>115</v>
      </c>
      <c r="D40" s="50" t="s">
        <v>121</v>
      </c>
      <c r="E40" s="2" t="str">
        <v>Pictures of local flora/fauna</v>
      </c>
    </row>
    <row r="41" spans="3:5">
      <c r="C41" s="50" t="s">
        <v>297</v>
      </c>
      <c r="D41" s="50" t="s">
        <v>122</v>
      </c>
      <c r="E41" s="2" t="str">
        <v>List of local garden supply stores</v>
      </c>
    </row>
    <row r="42" spans="3:5">
      <c r="C42" s="50" t="s">
        <v>298</v>
      </c>
      <c r="D42" s="50" t="s">
        <v>123</v>
      </c>
      <c r="E42" s="2" t="str">
        <v>Seed packets</v>
      </c>
    </row>
    <row r="43" spans="3:5">
      <c r="C43" s="50" t="s">
        <v>116</v>
      </c>
      <c r="D43" s="50" t="s">
        <v>117</v>
      </c>
      <c r="E43" s="2" t="str">
        <v>List of local book stores</v>
      </c>
    </row>
    <row r="44" spans="3:5">
      <c r="C44" s="50" t="s">
        <v>121</v>
      </c>
      <c r="D44" s="50" t="s">
        <v>118</v>
      </c>
      <c r="E44" s="2" t="str">
        <v>Pictures of book covers</v>
      </c>
    </row>
    <row r="45" spans="3:5">
      <c r="C45" s="50" t="s">
        <v>122</v>
      </c>
      <c r="D45" s="50" t="s">
        <v>119</v>
      </c>
      <c r="E45" s="2" t="str">
        <v>Local newspaper</v>
      </c>
    </row>
    <row r="46" spans="3:5">
      <c r="C46" s="50" t="s">
        <v>123</v>
      </c>
      <c r="D46" s="50" t="s">
        <v>120</v>
      </c>
      <c r="E46" s="2" t="str">
        <v>Magazines</v>
      </c>
    </row>
    <row r="47" spans="3:5">
      <c r="C47" s="50" t="s">
        <v>117</v>
      </c>
      <c r="D47" s="50" t="s">
        <v>289</v>
      </c>
      <c r="E47" s="2" t="str">
        <v>DR: Amazon.com</v>
      </c>
    </row>
    <row r="48" spans="3:5">
      <c r="C48" s="50" t="s">
        <v>118</v>
      </c>
      <c r="D48" s="50" t="s">
        <v>128</v>
      </c>
      <c r="E48" s="2" t="str">
        <v>Paper</v>
      </c>
    </row>
    <row r="49" spans="3:5">
      <c r="C49" s="50" t="s">
        <v>119</v>
      </c>
      <c r="D49" s="50" t="s">
        <v>130</v>
      </c>
      <c r="E49" s="2" t="str">
        <v>Travel board games</v>
      </c>
    </row>
    <row r="50" spans="3:5">
      <c r="C50" s="50" t="s">
        <v>120</v>
      </c>
      <c r="D50" s="50" t="s">
        <v>131</v>
      </c>
      <c r="E50" s="2" t="str">
        <v>Playing cards</v>
      </c>
    </row>
    <row r="51" spans="3:5">
      <c r="C51" s="50" t="s">
        <v>289</v>
      </c>
      <c r="D51" s="50" t="s">
        <v>132</v>
      </c>
      <c r="E51" s="2" t="str">
        <v>Dice</v>
      </c>
    </row>
    <row r="52" spans="3:5">
      <c r="C52" s="50" t="s">
        <v>128</v>
      </c>
      <c r="D52" s="50" t="s">
        <v>133</v>
      </c>
      <c r="E52" s="2" t="str">
        <v>Puzzles</v>
      </c>
    </row>
    <row r="53" spans="3:5">
      <c r="C53" s="50" t="s">
        <v>130</v>
      </c>
      <c r="D53" s="50" t="s">
        <v>134</v>
      </c>
      <c r="E53" s="2" t="str">
        <v>Markers</v>
      </c>
    </row>
    <row r="54" spans="3:5">
      <c r="C54" s="50" t="s">
        <v>131</v>
      </c>
      <c r="D54" s="50" t="s">
        <v>135</v>
      </c>
      <c r="E54" s="2" t="str">
        <v>Personal white board</v>
      </c>
    </row>
    <row r="55" spans="3:5">
      <c r="C55" s="50" t="s">
        <v>132</v>
      </c>
      <c r="D55" s="50" t="s">
        <v>136</v>
      </c>
      <c r="E55" s="2" t="str">
        <v>Fly swatter</v>
      </c>
    </row>
    <row r="56" spans="3:5">
      <c r="C56" s="50" t="s">
        <v>133</v>
      </c>
      <c r="D56" s="50" t="s">
        <v>137</v>
      </c>
      <c r="E56" s="2" t="str">
        <v>Timer</v>
      </c>
    </row>
    <row r="57" spans="3:5">
      <c r="C57" s="50" t="s">
        <v>134</v>
      </c>
      <c r="D57" s="50" t="s">
        <v>161</v>
      </c>
      <c r="E57" s="2" t="str">
        <v>Job application</v>
      </c>
    </row>
    <row r="58" spans="3:5">
      <c r="C58" s="50" t="s">
        <v>135</v>
      </c>
      <c r="D58" s="50" t="s">
        <v>162</v>
      </c>
      <c r="E58" s="2" t="str">
        <v>Job classified ads</v>
      </c>
    </row>
    <row r="59" spans="3:5">
      <c r="C59" s="50" t="s">
        <v>136</v>
      </c>
      <c r="D59" s="50" t="s">
        <v>280</v>
      </c>
      <c r="E59" s="2" t="str">
        <v>List/Pictures of top 10 local employers</v>
      </c>
    </row>
    <row r="60" spans="3:5">
      <c r="C60" s="50" t="s">
        <v>137</v>
      </c>
      <c r="D60" s="50" t="s">
        <v>281</v>
      </c>
      <c r="E60" s="2" t="str">
        <v>List/Pictures of top 10 local industries</v>
      </c>
    </row>
    <row r="61" spans="3:5">
      <c r="C61" s="50" t="s">
        <v>161</v>
      </c>
      <c r="D61" s="50" t="s">
        <v>163</v>
      </c>
      <c r="E61" s="2" t="str">
        <v>Public transportation map</v>
      </c>
    </row>
    <row r="62" spans="3:5">
      <c r="C62" s="50" t="s">
        <v>162</v>
      </c>
      <c r="D62" s="50" t="s">
        <v>164</v>
      </c>
      <c r="E62" s="2" t="str">
        <v>DR: gcflearnfree.org</v>
      </c>
    </row>
    <row r="63" spans="3:5">
      <c r="C63" s="50" t="s">
        <v>280</v>
      </c>
      <c r="D63" s="50" t="s">
        <v>165</v>
      </c>
      <c r="E63" s="2" t="str">
        <v>Sample job review form</v>
      </c>
    </row>
    <row r="64" spans="3:5">
      <c r="C64" s="50" t="s">
        <v>281</v>
      </c>
      <c r="D64" s="50" t="s">
        <v>166</v>
      </c>
      <c r="E64" s="2" t="str">
        <v>Workplace photos</v>
      </c>
    </row>
    <row r="65" spans="3:5">
      <c r="C65" s="50" t="s">
        <v>163</v>
      </c>
      <c r="D65" s="50" t="s">
        <v>167</v>
      </c>
      <c r="E65" s="2" t="str">
        <v>Used/old cell phone</v>
      </c>
    </row>
    <row r="66" spans="3:5">
      <c r="C66" s="50" t="s">
        <v>164</v>
      </c>
      <c r="D66" s="50" t="s">
        <v>168</v>
      </c>
      <c r="E66" s="2" t="str">
        <v>Sample student report card</v>
      </c>
    </row>
    <row r="67" spans="3:5">
      <c r="C67" s="50" t="s">
        <v>165</v>
      </c>
      <c r="D67" s="50" t="s">
        <v>169</v>
      </c>
      <c r="E67" s="2" t="str">
        <v>Sample notes home from teachers</v>
      </c>
    </row>
    <row r="68" spans="3:5">
      <c r="C68" s="50" t="s">
        <v>166</v>
      </c>
      <c r="D68" s="50" t="s">
        <v>170</v>
      </c>
      <c r="E68" s="2" t="str">
        <v>Local school supply lists</v>
      </c>
    </row>
    <row r="69" spans="3:5">
      <c r="C69" s="50" t="s">
        <v>167</v>
      </c>
      <c r="D69" s="50" t="s">
        <v>171</v>
      </c>
      <c r="E69" s="2" t="str">
        <v>Local school calendar</v>
      </c>
    </row>
    <row r="70" spans="3:5">
      <c r="C70" s="50" t="s">
        <v>168</v>
      </c>
      <c r="D70" s="50" t="s">
        <v>172</v>
      </c>
      <c r="E70" s="2" t="str">
        <v>DR: http://www.nyc.gov/html/weareny/html/home/home.shtml</v>
      </c>
    </row>
    <row r="71" spans="3:5">
      <c r="C71" s="50" t="s">
        <v>169</v>
      </c>
      <c r="D71" s="50" t="s">
        <v>173</v>
      </c>
      <c r="E71" s="2" t="str">
        <v>Hospital intake forms</v>
      </c>
    </row>
    <row r="72" spans="3:5">
      <c r="C72" s="50" t="s">
        <v>170</v>
      </c>
      <c r="D72" s="50" t="s">
        <v>174</v>
      </c>
      <c r="E72" s="2" t="str">
        <v>Medicine bottle/packages</v>
      </c>
    </row>
    <row r="73" spans="3:5">
      <c r="C73" s="50" t="s">
        <v>171</v>
      </c>
      <c r="D73" s="50" t="s">
        <v>175</v>
      </c>
      <c r="E73" s="2" t="str">
        <v>Pictures of common medical equipment</v>
      </c>
    </row>
    <row r="74" spans="3:5">
      <c r="C74" s="50" t="s">
        <v>172</v>
      </c>
      <c r="D74" s="50" t="s">
        <v>176</v>
      </c>
      <c r="E74" s="2" t="str">
        <v>List of local vocational training programs</v>
      </c>
    </row>
    <row r="75" spans="3:5">
      <c r="C75" s="50" t="s">
        <v>173</v>
      </c>
      <c r="D75" s="50" t="s">
        <v>177</v>
      </c>
      <c r="E75" s="2" t="str">
        <v>Restaurant menus</v>
      </c>
    </row>
    <row r="76" spans="3:5">
      <c r="C76" s="50" t="s">
        <v>174</v>
      </c>
      <c r="D76" s="50" t="s">
        <v>178</v>
      </c>
      <c r="E76" s="2" t="str">
        <v>Pictures of food</v>
      </c>
    </row>
    <row r="77" spans="3:5">
      <c r="C77" s="50" t="s">
        <v>175</v>
      </c>
      <c r="D77" s="50" t="s">
        <v>179</v>
      </c>
      <c r="E77" s="2" t="str">
        <v>Pictures of drinks</v>
      </c>
    </row>
    <row r="78" spans="3:5">
      <c r="C78" s="50" t="s">
        <v>176</v>
      </c>
      <c r="D78" s="50" t="s">
        <v>180</v>
      </c>
      <c r="E78" s="2" t="str">
        <v>Empty alcohol bottles</v>
      </c>
    </row>
    <row r="79" spans="3:5">
      <c r="C79" s="50" t="s">
        <v>177</v>
      </c>
      <c r="D79" s="50" t="s">
        <v>181</v>
      </c>
      <c r="E79" s="2" t="str">
        <v>Meal receipt</v>
      </c>
    </row>
    <row r="80" spans="3:5">
      <c r="C80" s="50" t="s">
        <v>178</v>
      </c>
      <c r="D80" s="50" t="s">
        <v>182</v>
      </c>
      <c r="E80" s="2" t="str">
        <v>Immigrant services directory</v>
      </c>
    </row>
    <row r="81" spans="3:5">
      <c r="C81" s="50" t="s">
        <v>179</v>
      </c>
      <c r="D81" s="50" t="s">
        <v>183</v>
      </c>
      <c r="E81" s="2" t="str">
        <v>Pictures of popular figures in U.S. history</v>
      </c>
    </row>
    <row r="82" spans="3:5">
      <c r="C82" s="50" t="s">
        <v>180</v>
      </c>
      <c r="D82" s="50" t="s">
        <v>184</v>
      </c>
      <c r="E82" s="2" t="str">
        <v>American flag</v>
      </c>
    </row>
    <row r="83" spans="3:5">
      <c r="C83" s="50" t="s">
        <v>181</v>
      </c>
      <c r="D83" s="50" t="s">
        <v>185</v>
      </c>
      <c r="E83" s="2" t="str">
        <v>Citizenship application (Form N-400)</v>
      </c>
    </row>
    <row r="84" spans="3:5">
      <c r="C84" s="50" t="s">
        <v>182</v>
      </c>
      <c r="D84" s="50" t="s">
        <v>186</v>
      </c>
      <c r="E84" s="2" t="str">
        <v>City map</v>
      </c>
    </row>
    <row r="85" spans="3:5">
      <c r="C85" s="50" t="s">
        <v>183</v>
      </c>
      <c r="D85" s="50" t="s">
        <v>187</v>
      </c>
      <c r="E85" s="2" t="str">
        <v>Local publications</v>
      </c>
    </row>
    <row r="86" spans="3:5">
      <c r="C86" s="50" t="s">
        <v>184</v>
      </c>
      <c r="D86" s="50" t="s">
        <v>188</v>
      </c>
      <c r="E86" s="2" t="str">
        <v>Sample work schedule</v>
      </c>
    </row>
    <row r="87" spans="3:5">
      <c r="C87" s="50" t="s">
        <v>185</v>
      </c>
      <c r="D87" s="50" t="s">
        <v>189</v>
      </c>
      <c r="E87" s="2" t="str">
        <v>Calendar</v>
      </c>
    </row>
    <row r="88" spans="3:5">
      <c r="C88" s="50" t="s">
        <v>186</v>
      </c>
      <c r="D88" s="50" t="s">
        <v>190</v>
      </c>
      <c r="E88" s="2" t="str">
        <v>Pay stub</v>
      </c>
    </row>
    <row r="89" spans="3:5">
      <c r="C89" s="50" t="s">
        <v>187</v>
      </c>
      <c r="D89" s="50" t="s">
        <v>191</v>
      </c>
      <c r="E89" s="2" t="str">
        <v>DR: maps.google.com</v>
      </c>
    </row>
    <row r="90" spans="3:5">
      <c r="C90" s="50" t="s">
        <v>188</v>
      </c>
      <c r="D90" s="50" t="s">
        <v>193</v>
      </c>
      <c r="E90" s="2" t="str">
        <v>Children's books</v>
      </c>
    </row>
    <row r="91" spans="3:5">
      <c r="C91" s="50" t="s">
        <v>189</v>
      </c>
      <c r="D91" s="50" t="s">
        <v>194</v>
      </c>
      <c r="E91" s="2" t="str">
        <v>Popular children's games</v>
      </c>
    </row>
    <row r="92" spans="3:5">
      <c r="C92" s="50" t="s">
        <v>190</v>
      </c>
      <c r="D92" s="50" t="s">
        <v>195</v>
      </c>
      <c r="E92" s="2" t="str">
        <v>Children's toys</v>
      </c>
    </row>
    <row r="93" spans="3:5">
      <c r="C93" s="50" t="s">
        <v>191</v>
      </c>
      <c r="D93" s="50" t="s">
        <v>196</v>
      </c>
      <c r="E93" s="2" t="str">
        <v>Grocery store flyer</v>
      </c>
    </row>
    <row r="94" spans="3:5">
      <c r="C94" s="50" t="s">
        <v>193</v>
      </c>
      <c r="D94" s="50" t="s">
        <v>197</v>
      </c>
      <c r="E94" s="2" t="str">
        <v>Pictures of furniture</v>
      </c>
    </row>
    <row r="95" spans="3:5">
      <c r="C95" s="50" t="s">
        <v>194</v>
      </c>
      <c r="D95" s="50" t="s">
        <v>198</v>
      </c>
      <c r="E95" s="2" t="str">
        <v>Apartment application</v>
      </c>
    </row>
    <row r="96" spans="3:5">
      <c r="C96" s="50" t="s">
        <v>195</v>
      </c>
      <c r="D96" s="50" t="s">
        <v>199</v>
      </c>
      <c r="E96" s="2" t="str">
        <v>Pictures of family members</v>
      </c>
    </row>
    <row r="97" spans="3:5">
      <c r="C97" s="50" t="s">
        <v>196</v>
      </c>
      <c r="D97" s="50" t="s">
        <v>200</v>
      </c>
      <c r="E97" s="2" t="str">
        <v>Holiday cards</v>
      </c>
    </row>
    <row r="98" spans="3:5">
      <c r="C98" s="50" t="s">
        <v>197</v>
      </c>
      <c r="D98" s="50" t="s">
        <v>202</v>
      </c>
      <c r="E98" s="2" t="str">
        <v>School calendar</v>
      </c>
    </row>
    <row r="99" spans="3:5">
      <c r="C99" s="50" t="s">
        <v>198</v>
      </c>
      <c r="D99" s="50" t="s">
        <v>203</v>
      </c>
      <c r="E99" s="2" t="str">
        <v>Flyers for school events</v>
      </c>
    </row>
    <row r="100" spans="3:5">
      <c r="C100" s="50" t="s">
        <v>199</v>
      </c>
      <c r="D100" s="50" t="s">
        <v>205</v>
      </c>
      <c r="E100" s="2" t="str">
        <v>Clock with moveable hands</v>
      </c>
    </row>
    <row r="101" spans="3:5">
      <c r="C101" s="50" t="s">
        <v>200</v>
      </c>
      <c r="D101" s="50" t="s">
        <v>207</v>
      </c>
      <c r="E101" s="2" t="str">
        <v>Play money</v>
      </c>
    </row>
    <row r="102" spans="3:5">
      <c r="C102" s="50" t="s">
        <v>201</v>
      </c>
      <c r="D102" s="50" t="s">
        <v>208</v>
      </c>
      <c r="E102" s="2" t="str">
        <v>Public transportation schedule</v>
      </c>
    </row>
    <row r="103" spans="3:5">
      <c r="C103" s="50" t="s">
        <v>202</v>
      </c>
      <c r="D103" s="50" t="s">
        <v>209</v>
      </c>
      <c r="E103" s="2" t="str">
        <v>Grocery store map</v>
      </c>
    </row>
    <row r="104" spans="3:5">
      <c r="C104" s="50" t="s">
        <v>203</v>
      </c>
      <c r="D104" s="50" t="s">
        <v>210</v>
      </c>
      <c r="E104" s="2" t="str">
        <v>Grocery receipt</v>
      </c>
    </row>
    <row r="105" spans="3:5">
      <c r="C105" s="50" t="s">
        <v>205</v>
      </c>
      <c r="D105" s="50" t="s">
        <v>211</v>
      </c>
      <c r="E105" s="2" t="str">
        <v>Utility bill</v>
      </c>
    </row>
    <row r="106" spans="3:5">
      <c r="C106" s="50" t="s">
        <v>207</v>
      </c>
      <c r="D106" s="50" t="s">
        <v>212</v>
      </c>
      <c r="E106" s="2" t="str">
        <v>Family pictures</v>
      </c>
    </row>
    <row r="107" spans="3:5">
      <c r="C107" s="50" t="s">
        <v>208</v>
      </c>
      <c r="D107" s="50" t="s">
        <v>213</v>
      </c>
      <c r="E107" s="2" t="str">
        <v>Resume</v>
      </c>
    </row>
    <row r="108" spans="3:5">
      <c r="C108" s="50" t="s">
        <v>209</v>
      </c>
      <c r="D108" s="50" t="s">
        <v>214</v>
      </c>
      <c r="E108" s="2" t="str">
        <v>Letter of Recommendation</v>
      </c>
    </row>
    <row r="109" spans="3:5">
      <c r="C109" s="50" t="s">
        <v>210</v>
      </c>
      <c r="D109" s="50" t="s">
        <v>282</v>
      </c>
      <c r="E109" s="2" t="str">
        <v>Pictures of area street signs</v>
      </c>
    </row>
    <row r="110" spans="3:5">
      <c r="C110" s="50" t="s">
        <v>211</v>
      </c>
      <c r="D110" s="50" t="s">
        <v>283</v>
      </c>
      <c r="E110" s="2" t="str">
        <v>Pictures of traffic symbols and signs</v>
      </c>
    </row>
    <row r="111" spans="3:5">
      <c r="C111" s="50" t="s">
        <v>212</v>
      </c>
      <c r="D111" s="50" t="s">
        <v>284</v>
      </c>
      <c r="E111" s="2" t="str">
        <v>Pictures of cars</v>
      </c>
    </row>
    <row r="112" spans="3:5">
      <c r="C112" s="50" t="s">
        <v>213</v>
      </c>
      <c r="D112" s="50" t="s">
        <v>235</v>
      </c>
      <c r="E112" s="2" t="str">
        <v>Car magazines</v>
      </c>
    </row>
    <row r="113" spans="3:5">
      <c r="C113" s="50" t="s">
        <v>214</v>
      </c>
      <c r="D113" s="50" t="s">
        <v>285</v>
      </c>
      <c r="E113" s="2" t="str">
        <v>Advertisements for local auto shops</v>
      </c>
    </row>
    <row r="114" spans="3:5">
      <c r="C114" s="50" t="s">
        <v>282</v>
      </c>
      <c r="D114" s="50" t="s">
        <v>286</v>
      </c>
      <c r="E114" s="2" t="str">
        <v>List of local bike shops</v>
      </c>
    </row>
    <row r="115" spans="3:5">
      <c r="C115" s="50" t="s">
        <v>283</v>
      </c>
      <c r="D115" s="50" t="s">
        <v>222</v>
      </c>
      <c r="E115" s="2" t="str">
        <v>Advertisements for infant/toddler stores</v>
      </c>
    </row>
    <row r="116" spans="3:5">
      <c r="C116" s="50" t="s">
        <v>284</v>
      </c>
      <c r="D116" s="50" t="s">
        <v>223</v>
      </c>
      <c r="E116" s="2" t="str">
        <v>Pictures of common infant/toddler furniture</v>
      </c>
    </row>
    <row r="117" spans="3:5">
      <c r="C117" s="50" t="s">
        <v>235</v>
      </c>
      <c r="D117" s="50" t="s">
        <v>224</v>
      </c>
      <c r="E117" s="2" t="str">
        <v>First aid items</v>
      </c>
    </row>
    <row r="118" spans="3:5">
      <c r="C118" s="50" t="s">
        <v>285</v>
      </c>
      <c r="D118" s="50" t="s">
        <v>226</v>
      </c>
      <c r="E118" s="2" t="str">
        <v>Dishes</v>
      </c>
    </row>
    <row r="119" spans="3:5">
      <c r="C119" s="50" t="s">
        <v>286</v>
      </c>
      <c r="D119" s="50" t="s">
        <v>227</v>
      </c>
      <c r="E119" s="2" t="str">
        <v>Cleaning supplies</v>
      </c>
    </row>
    <row r="120" spans="3:5">
      <c r="C120" s="50" t="s">
        <v>222</v>
      </c>
      <c r="D120" s="50" t="s">
        <v>229</v>
      </c>
      <c r="E120" s="2" t="str">
        <v>Work Schedule</v>
      </c>
    </row>
    <row r="121" spans="3:5">
      <c r="C121" s="50" t="s">
        <v>223</v>
      </c>
      <c r="D121" s="50" t="s">
        <v>230</v>
      </c>
      <c r="E121" s="2" t="str">
        <v>Tools</v>
      </c>
    </row>
    <row r="122" spans="3:5">
      <c r="C122" s="50" t="s">
        <v>224</v>
      </c>
      <c r="D122" s="50" t="s">
        <v>231</v>
      </c>
      <c r="E122" s="2" t="str">
        <v>Work gloves</v>
      </c>
    </row>
    <row r="123" spans="3:5">
      <c r="C123" s="50" t="s">
        <v>226</v>
      </c>
      <c r="D123" s="50" t="s">
        <v>232</v>
      </c>
      <c r="E123" s="2" t="str">
        <v>Hard hat</v>
      </c>
    </row>
    <row r="124" spans="3:5">
      <c r="C124" s="50" t="s">
        <v>227</v>
      </c>
      <c r="D124" s="50" t="s">
        <v>287</v>
      </c>
      <c r="E124" s="2" t="str">
        <v>Lawn implements</v>
      </c>
    </row>
    <row r="125" spans="3:5">
      <c r="C125" s="50" t="s">
        <v>229</v>
      </c>
      <c r="D125" s="50" t="s">
        <v>233</v>
      </c>
      <c r="E125" s="2" t="str">
        <v>Gardening gloves</v>
      </c>
    </row>
    <row r="126" spans="3:5">
      <c r="C126" s="50" t="s">
        <v>230</v>
      </c>
      <c r="D126" s="50" t="s">
        <v>234</v>
      </c>
      <c r="E126" s="2" t="str">
        <v>Advertisements for local auto parts stores</v>
      </c>
    </row>
    <row r="127" spans="3:5">
      <c r="C127" s="50" t="s">
        <v>231</v>
      </c>
      <c r="D127" s="50" t="s">
        <v>236</v>
      </c>
      <c r="E127" s="2" t="str">
        <v>Cleaning gloves</v>
      </c>
    </row>
    <row r="128" spans="3:5">
      <c r="C128" s="50" t="s">
        <v>232</v>
      </c>
      <c r="D128" s="50" t="s">
        <v>237</v>
      </c>
      <c r="E128" s="2" t="str">
        <v>Phone</v>
      </c>
    </row>
    <row r="129" spans="3:5">
      <c r="C129" s="50" t="s">
        <v>287</v>
      </c>
      <c r="D129" s="50" t="s">
        <v>238</v>
      </c>
      <c r="E129" s="2" t="str">
        <v>Message pad</v>
      </c>
    </row>
    <row r="130" spans="3:5">
      <c r="C130" s="50" t="s">
        <v>233</v>
      </c>
      <c r="D130" s="50" t="s">
        <v>239</v>
      </c>
      <c r="E130" s="2" t="str">
        <v>Office supplies</v>
      </c>
    </row>
    <row r="131" spans="3:5">
      <c r="C131" s="50" t="s">
        <v>234</v>
      </c>
      <c r="D131" s="50" t="s">
        <v>240</v>
      </c>
      <c r="E131" s="2" t="str">
        <v>Medicine bottles</v>
      </c>
    </row>
    <row r="132" spans="3:5">
      <c r="C132" s="50" t="s">
        <v>236</v>
      </c>
      <c r="D132" s="50" t="s">
        <v>241</v>
      </c>
      <c r="E132" s="2" t="str">
        <v>Thermometer</v>
      </c>
    </row>
    <row r="133" spans="3:5">
      <c r="C133" s="50" t="s">
        <v>237</v>
      </c>
      <c r="D133" s="50" t="s">
        <v>242</v>
      </c>
      <c r="E133" s="2" t="str">
        <v>Gloves</v>
      </c>
    </row>
    <row r="134" spans="3:5">
      <c r="C134" s="50" t="s">
        <v>238</v>
      </c>
      <c r="D134" s="3" t="s">
        <v>295</v>
      </c>
      <c r="E134" s="2" t="str">
        <v>App: US Citizenship Test Trainer (Android)</v>
      </c>
    </row>
    <row r="135" spans="3:5">
      <c r="C135" s="50" t="s">
        <v>239</v>
      </c>
      <c r="D135" s="3" t="s">
        <v>296</v>
      </c>
      <c r="E135" s="2" t="str">
        <v>App: Free US Citizenship Test (iOS)</v>
      </c>
    </row>
    <row r="136" spans="3:5">
      <c r="C136" s="50" t="s">
        <v>240</v>
      </c>
      <c r="D136" s="3" t="s">
        <v>129</v>
      </c>
      <c r="E136" s="2" t="str">
        <v xml:space="preserve"> </v>
      </c>
    </row>
    <row r="137" spans="3:5">
      <c r="C137" s="50" t="s">
        <v>241</v>
      </c>
      <c r="D137" s="3" t="s">
        <v>129</v>
      </c>
      <c r="E137" s="2" t="str">
        <v xml:space="preserve"> </v>
      </c>
    </row>
    <row r="138" spans="3:5">
      <c r="C138" s="50" t="s">
        <v>242</v>
      </c>
      <c r="D138" s="3" t="s">
        <v>129</v>
      </c>
      <c r="E138" s="2" t="str">
        <v xml:space="preserve"> </v>
      </c>
    </row>
    <row r="139" spans="3:5">
      <c r="C139" s="3" t="s">
        <v>295</v>
      </c>
      <c r="D139" s="3" t="s">
        <v>129</v>
      </c>
      <c r="E139" s="2" t="str">
        <v xml:space="preserve"> </v>
      </c>
    </row>
    <row r="140" spans="3:5">
      <c r="C140" s="3" t="s">
        <v>296</v>
      </c>
      <c r="D140" s="3" t="s">
        <v>129</v>
      </c>
      <c r="E140" s="2" t="str">
        <v xml:space="preserve"> 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3"/>
  <sheetViews>
    <sheetView zoomScaleNormal="100" workbookViewId="0">
      <selection sqref="A1:XFD1048576"/>
    </sheetView>
  </sheetViews>
  <sheetFormatPr defaultRowHeight="15"/>
  <cols>
    <col min="1" max="1" width="38.42578125" style="2" customWidth="1"/>
    <col min="2" max="2" width="3.7109375" style="2" customWidth="1"/>
    <col min="3" max="4" width="16.140625" style="3" hidden="1" customWidth="1"/>
    <col min="5" max="7" width="9.140625" style="2" hidden="1" customWidth="1"/>
    <col min="8" max="8" width="41.28515625" style="2" customWidth="1"/>
    <col min="9" max="16384" width="9.140625" style="2"/>
  </cols>
  <sheetData>
    <row r="1" spans="1:8" ht="15.75">
      <c r="C1" s="17" t="s">
        <v>29</v>
      </c>
      <c r="D1" s="17" t="s">
        <v>30</v>
      </c>
      <c r="E1" s="52"/>
      <c r="H1" s="23" t="s">
        <v>290</v>
      </c>
    </row>
    <row r="2" spans="1:8" ht="15.75">
      <c r="A2" s="12" t="s">
        <v>59</v>
      </c>
      <c r="C2" s="50" t="s">
        <v>74</v>
      </c>
      <c r="D2" s="50" t="s">
        <v>74</v>
      </c>
      <c r="H2" s="2" t="str">
        <f t="array" ref="H2:H140">IF('Needs Assessment'!G91='Needs Assessment'!F91,C2:C140,IF('Needs Assessment'!G91='Needs Assessment'!F92,D2:D140))</f>
        <v>Sporting equipment</v>
      </c>
    </row>
    <row r="3" spans="1:8">
      <c r="C3" s="50" t="s">
        <v>87</v>
      </c>
      <c r="D3" s="50" t="s">
        <v>87</v>
      </c>
      <c r="H3" s="2" t="str">
        <v>Local parks map</v>
      </c>
    </row>
    <row r="4" spans="1:8">
      <c r="C4" s="50" t="s">
        <v>88</v>
      </c>
      <c r="D4" s="50" t="s">
        <v>88</v>
      </c>
      <c r="H4" s="2" t="str">
        <v>Neighborhood map</v>
      </c>
    </row>
    <row r="5" spans="1:8">
      <c r="C5" s="50" t="s">
        <v>89</v>
      </c>
      <c r="D5" s="50" t="s">
        <v>89</v>
      </c>
      <c r="H5" s="2" t="str">
        <v>Pictures of people playing sports</v>
      </c>
    </row>
    <row r="6" spans="1:8">
      <c r="C6" s="50" t="s">
        <v>90</v>
      </c>
      <c r="D6" s="50" t="s">
        <v>90</v>
      </c>
      <c r="H6" s="2" t="str">
        <v>Sports magazines</v>
      </c>
    </row>
    <row r="7" spans="1:8">
      <c r="C7" s="50" t="s">
        <v>91</v>
      </c>
      <c r="D7" s="50" t="s">
        <v>91</v>
      </c>
      <c r="H7" s="2" t="str">
        <v>Pictures of music instruments</v>
      </c>
    </row>
    <row r="8" spans="1:8">
      <c r="C8" s="50" t="s">
        <v>92</v>
      </c>
      <c r="D8" s="50" t="s">
        <v>92</v>
      </c>
      <c r="H8" s="2" t="str">
        <v>Model clay</v>
      </c>
    </row>
    <row r="9" spans="1:8">
      <c r="C9" s="50" t="s">
        <v>75</v>
      </c>
      <c r="D9" s="50" t="s">
        <v>75</v>
      </c>
      <c r="H9" s="2" t="str">
        <v>List of local music venues</v>
      </c>
    </row>
    <row r="10" spans="1:8">
      <c r="C10" s="50" t="s">
        <v>76</v>
      </c>
      <c r="D10" s="50" t="s">
        <v>76</v>
      </c>
      <c r="H10" s="2" t="str">
        <v>Sample music</v>
      </c>
    </row>
    <row r="11" spans="1:8">
      <c r="C11" s="50" t="s">
        <v>77</v>
      </c>
      <c r="D11" s="50" t="s">
        <v>77</v>
      </c>
      <c r="H11" s="2" t="str">
        <v>Instruments</v>
      </c>
    </row>
    <row r="12" spans="1:8">
      <c r="C12" s="50" t="s">
        <v>84</v>
      </c>
      <c r="D12" s="50" t="s">
        <v>81</v>
      </c>
      <c r="H12" s="2" t="str">
        <v>Concert ticket stubs</v>
      </c>
    </row>
    <row r="13" spans="1:8">
      <c r="C13" s="50" t="s">
        <v>81</v>
      </c>
      <c r="D13" s="50" t="s">
        <v>85</v>
      </c>
      <c r="H13" s="2" t="str">
        <v>Local schedule of live music</v>
      </c>
    </row>
    <row r="14" spans="1:8">
      <c r="C14" s="50" t="s">
        <v>85</v>
      </c>
      <c r="D14" s="50" t="s">
        <v>82</v>
      </c>
      <c r="H14" s="2" t="str">
        <v>Entertainment magazines</v>
      </c>
    </row>
    <row r="15" spans="1:8">
      <c r="C15" s="50" t="s">
        <v>86</v>
      </c>
      <c r="D15" s="50" t="s">
        <v>93</v>
      </c>
      <c r="H15" s="2" t="str">
        <v>List of local theaters with current showtimes</v>
      </c>
    </row>
    <row r="16" spans="1:8">
      <c r="C16" s="50" t="s">
        <v>82</v>
      </c>
      <c r="D16" s="50" t="s">
        <v>94</v>
      </c>
      <c r="H16" s="2" t="str">
        <v>Pictures of actors</v>
      </c>
    </row>
    <row r="17" spans="3:8">
      <c r="C17" s="50" t="s">
        <v>93</v>
      </c>
      <c r="D17" s="50" t="s">
        <v>95</v>
      </c>
      <c r="H17" s="2" t="str">
        <v>List of local public movie screenings</v>
      </c>
    </row>
    <row r="18" spans="3:8">
      <c r="C18" s="50" t="s">
        <v>94</v>
      </c>
      <c r="D18" s="50" t="s">
        <v>83</v>
      </c>
      <c r="H18" s="2" t="str">
        <v>Pictures of popular TV shows</v>
      </c>
    </row>
    <row r="19" spans="3:8">
      <c r="C19" s="50" t="s">
        <v>95</v>
      </c>
      <c r="D19" s="50" t="s">
        <v>98</v>
      </c>
      <c r="H19" s="2" t="str">
        <v>TV Guide</v>
      </c>
    </row>
    <row r="20" spans="3:8">
      <c r="C20" s="50" t="s">
        <v>96</v>
      </c>
      <c r="D20" s="50" t="s">
        <v>99</v>
      </c>
      <c r="H20" s="2" t="str">
        <v>TV remote</v>
      </c>
    </row>
    <row r="21" spans="3:8">
      <c r="C21" s="50" t="s">
        <v>97</v>
      </c>
      <c r="D21" s="50" t="s">
        <v>101</v>
      </c>
      <c r="H21" s="2" t="str">
        <v>Computer/video game cases with covers</v>
      </c>
    </row>
    <row r="22" spans="3:8">
      <c r="C22" s="50" t="s">
        <v>83</v>
      </c>
      <c r="D22" s="50" t="s">
        <v>102</v>
      </c>
      <c r="H22" s="2" t="str">
        <v>Screenshots of in-game action</v>
      </c>
    </row>
    <row r="23" spans="3:8">
      <c r="C23" s="50" t="s">
        <v>98</v>
      </c>
      <c r="D23" s="50" t="s">
        <v>103</v>
      </c>
      <c r="H23" s="2" t="str">
        <v>Stills from video games</v>
      </c>
    </row>
    <row r="24" spans="3:8">
      <c r="C24" s="50" t="s">
        <v>99</v>
      </c>
      <c r="D24" s="50" t="s">
        <v>105</v>
      </c>
      <c r="H24" s="2" t="str">
        <v>Cooking utensils</v>
      </c>
    </row>
    <row r="25" spans="3:8">
      <c r="C25" s="50" t="s">
        <v>100</v>
      </c>
      <c r="D25" s="50" t="s">
        <v>106</v>
      </c>
      <c r="H25" s="2" t="str">
        <v>Cooking magazines</v>
      </c>
    </row>
    <row r="26" spans="3:8">
      <c r="C26" s="50" t="s">
        <v>101</v>
      </c>
      <c r="D26" s="50" t="s">
        <v>107</v>
      </c>
      <c r="H26" s="2" t="str">
        <v>Pictures of kitchens</v>
      </c>
    </row>
    <row r="27" spans="3:8">
      <c r="C27" s="50" t="s">
        <v>102</v>
      </c>
      <c r="D27" s="54" t="s">
        <v>108</v>
      </c>
      <c r="H27" s="2" t="str">
        <v>What the World Eats</v>
      </c>
    </row>
    <row r="28" spans="3:8">
      <c r="C28" s="50" t="s">
        <v>103</v>
      </c>
      <c r="D28" s="50" t="s">
        <v>109</v>
      </c>
      <c r="H28" s="2" t="str">
        <v>MyPlate poster</v>
      </c>
    </row>
    <row r="29" spans="3:8">
      <c r="C29" s="50" t="s">
        <v>104</v>
      </c>
      <c r="D29" s="50" t="s">
        <v>111</v>
      </c>
      <c r="H29" s="2" t="str">
        <v>Markers, pastels, etc.</v>
      </c>
    </row>
    <row r="30" spans="3:8">
      <c r="C30" s="50" t="s">
        <v>105</v>
      </c>
      <c r="D30" s="50" t="s">
        <v>112</v>
      </c>
      <c r="H30" s="2" t="str">
        <v>Art supplies</v>
      </c>
    </row>
    <row r="31" spans="3:8">
      <c r="C31" s="50" t="s">
        <v>106</v>
      </c>
      <c r="D31" s="50" t="s">
        <v>113</v>
      </c>
      <c r="H31" s="2" t="str">
        <v>List of local art supply shops</v>
      </c>
    </row>
    <row r="32" spans="3:8">
      <c r="C32" s="50" t="s">
        <v>107</v>
      </c>
      <c r="D32" s="50" t="s">
        <v>114</v>
      </c>
      <c r="H32" s="2" t="str">
        <v>List of local galleries/museums</v>
      </c>
    </row>
    <row r="33" spans="3:8">
      <c r="C33" s="54" t="s">
        <v>108</v>
      </c>
      <c r="D33" s="50" t="s">
        <v>115</v>
      </c>
      <c r="H33" s="2" t="str">
        <v>Advertisements for hobby stores</v>
      </c>
    </row>
    <row r="34" spans="3:8">
      <c r="C34" s="50" t="s">
        <v>109</v>
      </c>
      <c r="D34" s="50" t="s">
        <v>116</v>
      </c>
      <c r="H34" s="2" t="str">
        <v>Gardening tools</v>
      </c>
    </row>
    <row r="35" spans="3:8">
      <c r="C35" s="50" t="s">
        <v>288</v>
      </c>
      <c r="D35" s="50" t="s">
        <v>121</v>
      </c>
      <c r="H35" s="2" t="str">
        <v>Pictures of local flora/fauna</v>
      </c>
    </row>
    <row r="36" spans="3:8">
      <c r="C36" s="50" t="s">
        <v>111</v>
      </c>
      <c r="D36" s="50" t="s">
        <v>122</v>
      </c>
      <c r="H36" s="2" t="str">
        <v>List of local garden supply stores</v>
      </c>
    </row>
    <row r="37" spans="3:8">
      <c r="C37" s="50" t="s">
        <v>112</v>
      </c>
      <c r="D37" s="50" t="s">
        <v>123</v>
      </c>
      <c r="H37" s="2" t="str">
        <v>Seed packets</v>
      </c>
    </row>
    <row r="38" spans="3:8">
      <c r="C38" s="50" t="s">
        <v>113</v>
      </c>
      <c r="D38" s="50" t="s">
        <v>117</v>
      </c>
      <c r="H38" s="2" t="str">
        <v>List of local book stores</v>
      </c>
    </row>
    <row r="39" spans="3:8">
      <c r="C39" s="50" t="s">
        <v>114</v>
      </c>
      <c r="D39" s="50" t="s">
        <v>118</v>
      </c>
      <c r="H39" s="2" t="str">
        <v>Pictures of book covers</v>
      </c>
    </row>
    <row r="40" spans="3:8">
      <c r="C40" s="50" t="s">
        <v>115</v>
      </c>
      <c r="D40" s="50" t="s">
        <v>119</v>
      </c>
      <c r="H40" s="2" t="str">
        <v>Local newspaper</v>
      </c>
    </row>
    <row r="41" spans="3:8">
      <c r="C41" s="50" t="s">
        <v>297</v>
      </c>
      <c r="D41" s="50" t="s">
        <v>120</v>
      </c>
      <c r="H41" s="2" t="str">
        <v>Magazines</v>
      </c>
    </row>
    <row r="42" spans="3:8">
      <c r="C42" s="50" t="s">
        <v>298</v>
      </c>
      <c r="D42" s="50" t="s">
        <v>128</v>
      </c>
      <c r="H42" s="2" t="str">
        <v>Paper</v>
      </c>
    </row>
    <row r="43" spans="3:8">
      <c r="C43" s="50" t="s">
        <v>116</v>
      </c>
      <c r="D43" s="50" t="s">
        <v>130</v>
      </c>
      <c r="H43" s="2" t="str">
        <v>Travel board games</v>
      </c>
    </row>
    <row r="44" spans="3:8">
      <c r="C44" s="50" t="s">
        <v>121</v>
      </c>
      <c r="D44" s="50" t="s">
        <v>131</v>
      </c>
      <c r="H44" s="2" t="str">
        <v>Playing cards</v>
      </c>
    </row>
    <row r="45" spans="3:8">
      <c r="C45" s="50" t="s">
        <v>122</v>
      </c>
      <c r="D45" s="50" t="s">
        <v>132</v>
      </c>
      <c r="H45" s="2" t="str">
        <v>Dice</v>
      </c>
    </row>
    <row r="46" spans="3:8">
      <c r="C46" s="50" t="s">
        <v>123</v>
      </c>
      <c r="D46" s="50" t="s">
        <v>133</v>
      </c>
      <c r="H46" s="2" t="str">
        <v>Puzzles</v>
      </c>
    </row>
    <row r="47" spans="3:8">
      <c r="C47" s="50" t="s">
        <v>117</v>
      </c>
      <c r="D47" s="50" t="s">
        <v>134</v>
      </c>
      <c r="H47" s="2" t="str">
        <v>Markers</v>
      </c>
    </row>
    <row r="48" spans="3:8">
      <c r="C48" s="50" t="s">
        <v>118</v>
      </c>
      <c r="D48" s="50" t="s">
        <v>135</v>
      </c>
      <c r="H48" s="2" t="str">
        <v>Personal white board</v>
      </c>
    </row>
    <row r="49" spans="3:8">
      <c r="C49" s="50" t="s">
        <v>119</v>
      </c>
      <c r="D49" s="50" t="s">
        <v>136</v>
      </c>
      <c r="H49" s="2" t="str">
        <v>Fly swatter</v>
      </c>
    </row>
    <row r="50" spans="3:8">
      <c r="C50" s="50" t="s">
        <v>120</v>
      </c>
      <c r="D50" s="50" t="s">
        <v>137</v>
      </c>
      <c r="H50" s="2" t="str">
        <v>Timer</v>
      </c>
    </row>
    <row r="51" spans="3:8">
      <c r="C51" s="50" t="s">
        <v>289</v>
      </c>
      <c r="D51" s="50" t="s">
        <v>161</v>
      </c>
      <c r="H51" s="2" t="str">
        <v>Job application</v>
      </c>
    </row>
    <row r="52" spans="3:8">
      <c r="C52" s="50" t="s">
        <v>128</v>
      </c>
      <c r="D52" s="50" t="s">
        <v>162</v>
      </c>
      <c r="H52" s="2" t="str">
        <v>Job classified ads</v>
      </c>
    </row>
    <row r="53" spans="3:8">
      <c r="C53" s="50" t="s">
        <v>130</v>
      </c>
      <c r="D53" s="50" t="s">
        <v>280</v>
      </c>
      <c r="H53" s="2" t="str">
        <v>List/Pictures of top 10 local employers</v>
      </c>
    </row>
    <row r="54" spans="3:8">
      <c r="C54" s="50" t="s">
        <v>131</v>
      </c>
      <c r="D54" s="50" t="s">
        <v>281</v>
      </c>
      <c r="H54" s="2" t="str">
        <v>List/Pictures of top 10 local industries</v>
      </c>
    </row>
    <row r="55" spans="3:8">
      <c r="C55" s="50" t="s">
        <v>132</v>
      </c>
      <c r="D55" s="50" t="s">
        <v>163</v>
      </c>
      <c r="H55" s="2" t="str">
        <v>Public transportation map</v>
      </c>
    </row>
    <row r="56" spans="3:8">
      <c r="C56" s="50" t="s">
        <v>133</v>
      </c>
      <c r="D56" s="50" t="s">
        <v>165</v>
      </c>
      <c r="H56" s="2" t="str">
        <v>Sample job review form</v>
      </c>
    </row>
    <row r="57" spans="3:8">
      <c r="C57" s="50" t="s">
        <v>134</v>
      </c>
      <c r="D57" s="50" t="s">
        <v>166</v>
      </c>
      <c r="H57" s="2" t="str">
        <v>Workplace photos</v>
      </c>
    </row>
    <row r="58" spans="3:8">
      <c r="C58" s="50" t="s">
        <v>135</v>
      </c>
      <c r="D58" s="50" t="s">
        <v>167</v>
      </c>
      <c r="H58" s="2" t="str">
        <v>Used/old cell phone</v>
      </c>
    </row>
    <row r="59" spans="3:8">
      <c r="C59" s="50" t="s">
        <v>136</v>
      </c>
      <c r="D59" s="50" t="s">
        <v>168</v>
      </c>
      <c r="H59" s="2" t="str">
        <v>Sample student report card</v>
      </c>
    </row>
    <row r="60" spans="3:8">
      <c r="C60" s="50" t="s">
        <v>137</v>
      </c>
      <c r="D60" s="50" t="s">
        <v>169</v>
      </c>
      <c r="H60" s="2" t="str">
        <v>Sample notes home from teachers</v>
      </c>
    </row>
    <row r="61" spans="3:8">
      <c r="C61" s="50" t="s">
        <v>161</v>
      </c>
      <c r="D61" s="50" t="s">
        <v>170</v>
      </c>
      <c r="H61" s="2" t="str">
        <v>Local school supply lists</v>
      </c>
    </row>
    <row r="62" spans="3:8">
      <c r="C62" s="50" t="s">
        <v>162</v>
      </c>
      <c r="D62" s="50" t="s">
        <v>171</v>
      </c>
      <c r="H62" s="2" t="str">
        <v>Local school calendar</v>
      </c>
    </row>
    <row r="63" spans="3:8">
      <c r="C63" s="50" t="s">
        <v>280</v>
      </c>
      <c r="D63" s="50" t="s">
        <v>173</v>
      </c>
      <c r="H63" s="2" t="str">
        <v>Hospital intake forms</v>
      </c>
    </row>
    <row r="64" spans="3:8">
      <c r="C64" s="50" t="s">
        <v>281</v>
      </c>
      <c r="D64" s="50" t="s">
        <v>174</v>
      </c>
      <c r="H64" s="2" t="str">
        <v>Medicine bottle/packages</v>
      </c>
    </row>
    <row r="65" spans="3:8">
      <c r="C65" s="50" t="s">
        <v>163</v>
      </c>
      <c r="D65" s="50" t="s">
        <v>175</v>
      </c>
      <c r="H65" s="2" t="str">
        <v>Pictures of common medical equipment</v>
      </c>
    </row>
    <row r="66" spans="3:8">
      <c r="C66" s="50" t="s">
        <v>164</v>
      </c>
      <c r="D66" s="50" t="s">
        <v>176</v>
      </c>
      <c r="H66" s="2" t="str">
        <v>List of local vocational training programs</v>
      </c>
    </row>
    <row r="67" spans="3:8">
      <c r="C67" s="50" t="s">
        <v>165</v>
      </c>
      <c r="D67" s="50" t="s">
        <v>177</v>
      </c>
      <c r="H67" s="2" t="str">
        <v>Restaurant menus</v>
      </c>
    </row>
    <row r="68" spans="3:8">
      <c r="C68" s="50" t="s">
        <v>166</v>
      </c>
      <c r="D68" s="50" t="s">
        <v>178</v>
      </c>
      <c r="H68" s="2" t="str">
        <v>Pictures of food</v>
      </c>
    </row>
    <row r="69" spans="3:8">
      <c r="C69" s="50" t="s">
        <v>167</v>
      </c>
      <c r="D69" s="50" t="s">
        <v>179</v>
      </c>
      <c r="H69" s="2" t="str">
        <v>Pictures of drinks</v>
      </c>
    </row>
    <row r="70" spans="3:8">
      <c r="C70" s="50" t="s">
        <v>168</v>
      </c>
      <c r="D70" s="50" t="s">
        <v>180</v>
      </c>
      <c r="H70" s="2" t="str">
        <v>Empty alcohol bottles</v>
      </c>
    </row>
    <row r="71" spans="3:8">
      <c r="C71" s="50" t="s">
        <v>169</v>
      </c>
      <c r="D71" s="50" t="s">
        <v>181</v>
      </c>
      <c r="H71" s="2" t="str">
        <v>Meal receipt</v>
      </c>
    </row>
    <row r="72" spans="3:8">
      <c r="C72" s="50" t="s">
        <v>170</v>
      </c>
      <c r="D72" s="50" t="s">
        <v>182</v>
      </c>
      <c r="H72" s="2" t="str">
        <v>Immigrant services directory</v>
      </c>
    </row>
    <row r="73" spans="3:8">
      <c r="C73" s="50" t="s">
        <v>171</v>
      </c>
      <c r="D73" s="50" t="s">
        <v>183</v>
      </c>
      <c r="H73" s="2" t="str">
        <v>Pictures of popular figures in U.S. history</v>
      </c>
    </row>
    <row r="74" spans="3:8">
      <c r="C74" s="50" t="s">
        <v>172</v>
      </c>
      <c r="D74" s="50" t="s">
        <v>184</v>
      </c>
      <c r="H74" s="2" t="str">
        <v>American flag</v>
      </c>
    </row>
    <row r="75" spans="3:8">
      <c r="C75" s="50" t="s">
        <v>173</v>
      </c>
      <c r="D75" s="50" t="s">
        <v>185</v>
      </c>
      <c r="H75" s="2" t="str">
        <v>Citizenship application (Form N-400)</v>
      </c>
    </row>
    <row r="76" spans="3:8">
      <c r="C76" s="50" t="s">
        <v>174</v>
      </c>
      <c r="D76" s="50" t="s">
        <v>186</v>
      </c>
      <c r="H76" s="2" t="str">
        <v>City map</v>
      </c>
    </row>
    <row r="77" spans="3:8">
      <c r="C77" s="50" t="s">
        <v>175</v>
      </c>
      <c r="D77" s="50" t="s">
        <v>187</v>
      </c>
      <c r="H77" s="2" t="str">
        <v>Local publications</v>
      </c>
    </row>
    <row r="78" spans="3:8">
      <c r="C78" s="50" t="s">
        <v>176</v>
      </c>
      <c r="D78" s="50" t="s">
        <v>188</v>
      </c>
      <c r="H78" s="2" t="str">
        <v>Sample work schedule</v>
      </c>
    </row>
    <row r="79" spans="3:8">
      <c r="C79" s="50" t="s">
        <v>177</v>
      </c>
      <c r="D79" s="50" t="s">
        <v>189</v>
      </c>
      <c r="H79" s="2" t="str">
        <v>Calendar</v>
      </c>
    </row>
    <row r="80" spans="3:8">
      <c r="C80" s="50" t="s">
        <v>178</v>
      </c>
      <c r="D80" s="50" t="s">
        <v>190</v>
      </c>
      <c r="H80" s="2" t="str">
        <v>Pay stub</v>
      </c>
    </row>
    <row r="81" spans="3:8">
      <c r="C81" s="50" t="s">
        <v>179</v>
      </c>
      <c r="D81" s="50" t="s">
        <v>193</v>
      </c>
      <c r="H81" s="2" t="str">
        <v>Children's books</v>
      </c>
    </row>
    <row r="82" spans="3:8">
      <c r="C82" s="50" t="s">
        <v>180</v>
      </c>
      <c r="D82" s="50" t="s">
        <v>194</v>
      </c>
      <c r="H82" s="2" t="str">
        <v>Popular children's games</v>
      </c>
    </row>
    <row r="83" spans="3:8">
      <c r="C83" s="50" t="s">
        <v>181</v>
      </c>
      <c r="D83" s="50" t="s">
        <v>195</v>
      </c>
      <c r="H83" s="2" t="str">
        <v>Children's toys</v>
      </c>
    </row>
    <row r="84" spans="3:8">
      <c r="C84" s="50" t="s">
        <v>182</v>
      </c>
      <c r="D84" s="50" t="s">
        <v>196</v>
      </c>
      <c r="H84" s="2" t="str">
        <v>Grocery store flyer</v>
      </c>
    </row>
    <row r="85" spans="3:8">
      <c r="C85" s="50" t="s">
        <v>183</v>
      </c>
      <c r="D85" s="50" t="s">
        <v>197</v>
      </c>
      <c r="H85" s="2" t="str">
        <v>Pictures of furniture</v>
      </c>
    </row>
    <row r="86" spans="3:8">
      <c r="C86" s="50" t="s">
        <v>184</v>
      </c>
      <c r="D86" s="50" t="s">
        <v>198</v>
      </c>
      <c r="H86" s="2" t="str">
        <v>Apartment application</v>
      </c>
    </row>
    <row r="87" spans="3:8">
      <c r="C87" s="50" t="s">
        <v>185</v>
      </c>
      <c r="D87" s="50" t="s">
        <v>199</v>
      </c>
      <c r="H87" s="2" t="str">
        <v>Pictures of family members</v>
      </c>
    </row>
    <row r="88" spans="3:8">
      <c r="C88" s="50" t="s">
        <v>186</v>
      </c>
      <c r="D88" s="50" t="s">
        <v>200</v>
      </c>
      <c r="H88" s="2" t="str">
        <v>Holiday cards</v>
      </c>
    </row>
    <row r="89" spans="3:8">
      <c r="C89" s="50" t="s">
        <v>187</v>
      </c>
      <c r="D89" s="50" t="s">
        <v>202</v>
      </c>
      <c r="H89" s="2" t="str">
        <v>School calendar</v>
      </c>
    </row>
    <row r="90" spans="3:8">
      <c r="C90" s="50" t="s">
        <v>188</v>
      </c>
      <c r="D90" s="50" t="s">
        <v>203</v>
      </c>
      <c r="H90" s="2" t="str">
        <v>Flyers for school events</v>
      </c>
    </row>
    <row r="91" spans="3:8">
      <c r="C91" s="50" t="s">
        <v>189</v>
      </c>
      <c r="D91" s="50" t="s">
        <v>205</v>
      </c>
      <c r="H91" s="2" t="str">
        <v>Clock with moveable hands</v>
      </c>
    </row>
    <row r="92" spans="3:8">
      <c r="C92" s="50" t="s">
        <v>190</v>
      </c>
      <c r="D92" s="50" t="s">
        <v>207</v>
      </c>
      <c r="H92" s="2" t="str">
        <v>Play money</v>
      </c>
    </row>
    <row r="93" spans="3:8">
      <c r="C93" s="50" t="s">
        <v>191</v>
      </c>
      <c r="D93" s="50" t="s">
        <v>208</v>
      </c>
      <c r="H93" s="2" t="str">
        <v>Public transportation schedule</v>
      </c>
    </row>
    <row r="94" spans="3:8">
      <c r="C94" s="50" t="s">
        <v>193</v>
      </c>
      <c r="D94" s="50" t="s">
        <v>209</v>
      </c>
      <c r="H94" s="2" t="str">
        <v>Grocery store map</v>
      </c>
    </row>
    <row r="95" spans="3:8">
      <c r="C95" s="50" t="s">
        <v>194</v>
      </c>
      <c r="D95" s="50" t="s">
        <v>210</v>
      </c>
      <c r="H95" s="2" t="str">
        <v>Grocery receipt</v>
      </c>
    </row>
    <row r="96" spans="3:8">
      <c r="C96" s="50" t="s">
        <v>195</v>
      </c>
      <c r="D96" s="50" t="s">
        <v>211</v>
      </c>
      <c r="H96" s="2" t="str">
        <v>Utility bill</v>
      </c>
    </row>
    <row r="97" spans="3:8">
      <c r="C97" s="50" t="s">
        <v>196</v>
      </c>
      <c r="D97" s="50" t="s">
        <v>212</v>
      </c>
      <c r="H97" s="2" t="str">
        <v>Family pictures</v>
      </c>
    </row>
    <row r="98" spans="3:8">
      <c r="C98" s="50" t="s">
        <v>197</v>
      </c>
      <c r="D98" s="50" t="s">
        <v>213</v>
      </c>
      <c r="H98" s="2" t="str">
        <v>Resume</v>
      </c>
    </row>
    <row r="99" spans="3:8">
      <c r="C99" s="50" t="s">
        <v>198</v>
      </c>
      <c r="D99" s="50" t="s">
        <v>214</v>
      </c>
      <c r="H99" s="2" t="str">
        <v>Letter of Recommendation</v>
      </c>
    </row>
    <row r="100" spans="3:8">
      <c r="C100" s="50" t="s">
        <v>199</v>
      </c>
      <c r="D100" s="50" t="s">
        <v>282</v>
      </c>
      <c r="H100" s="2" t="str">
        <v>Pictures of area street signs</v>
      </c>
    </row>
    <row r="101" spans="3:8">
      <c r="C101" s="50" t="s">
        <v>200</v>
      </c>
      <c r="D101" s="50" t="s">
        <v>283</v>
      </c>
      <c r="H101" s="2" t="str">
        <v>Pictures of traffic symbols and signs</v>
      </c>
    </row>
    <row r="102" spans="3:8">
      <c r="C102" s="50" t="s">
        <v>201</v>
      </c>
      <c r="D102" s="50" t="s">
        <v>284</v>
      </c>
      <c r="H102" s="2" t="str">
        <v>Pictures of cars</v>
      </c>
    </row>
    <row r="103" spans="3:8">
      <c r="C103" s="50" t="s">
        <v>202</v>
      </c>
      <c r="D103" s="50" t="s">
        <v>235</v>
      </c>
      <c r="H103" s="2" t="str">
        <v>Car magazines</v>
      </c>
    </row>
    <row r="104" spans="3:8">
      <c r="C104" s="50" t="s">
        <v>203</v>
      </c>
      <c r="D104" s="50" t="s">
        <v>285</v>
      </c>
      <c r="H104" s="2" t="str">
        <v>Advertisements for local auto shops</v>
      </c>
    </row>
    <row r="105" spans="3:8">
      <c r="C105" s="50" t="s">
        <v>205</v>
      </c>
      <c r="D105" s="50" t="s">
        <v>286</v>
      </c>
      <c r="H105" s="2" t="str">
        <v>List of local bike shops</v>
      </c>
    </row>
    <row r="106" spans="3:8">
      <c r="C106" s="50" t="s">
        <v>207</v>
      </c>
      <c r="D106" s="50" t="s">
        <v>222</v>
      </c>
      <c r="H106" s="2" t="str">
        <v>Advertisements for infant/toddler stores</v>
      </c>
    </row>
    <row r="107" spans="3:8">
      <c r="C107" s="50" t="s">
        <v>208</v>
      </c>
      <c r="D107" s="50" t="s">
        <v>223</v>
      </c>
      <c r="H107" s="2" t="str">
        <v>Pictures of common infant/toddler furniture</v>
      </c>
    </row>
    <row r="108" spans="3:8">
      <c r="C108" s="50" t="s">
        <v>209</v>
      </c>
      <c r="D108" s="50" t="s">
        <v>224</v>
      </c>
      <c r="H108" s="2" t="str">
        <v>First aid items</v>
      </c>
    </row>
    <row r="109" spans="3:8">
      <c r="C109" s="50" t="s">
        <v>210</v>
      </c>
      <c r="D109" s="50" t="s">
        <v>226</v>
      </c>
      <c r="H109" s="2" t="str">
        <v>Dishes</v>
      </c>
    </row>
    <row r="110" spans="3:8">
      <c r="C110" s="50" t="s">
        <v>211</v>
      </c>
      <c r="D110" s="50" t="s">
        <v>227</v>
      </c>
      <c r="H110" s="2" t="str">
        <v>Cleaning supplies</v>
      </c>
    </row>
    <row r="111" spans="3:8">
      <c r="C111" s="50" t="s">
        <v>212</v>
      </c>
      <c r="D111" s="50" t="s">
        <v>229</v>
      </c>
      <c r="H111" s="2" t="str">
        <v>Work Schedule</v>
      </c>
    </row>
    <row r="112" spans="3:8">
      <c r="C112" s="50" t="s">
        <v>213</v>
      </c>
      <c r="D112" s="50" t="s">
        <v>230</v>
      </c>
      <c r="H112" s="2" t="str">
        <v>Tools</v>
      </c>
    </row>
    <row r="113" spans="3:8">
      <c r="C113" s="50" t="s">
        <v>214</v>
      </c>
      <c r="D113" s="50" t="s">
        <v>231</v>
      </c>
      <c r="H113" s="2" t="str">
        <v>Work gloves</v>
      </c>
    </row>
    <row r="114" spans="3:8">
      <c r="C114" s="50" t="s">
        <v>282</v>
      </c>
      <c r="D114" s="50" t="s">
        <v>232</v>
      </c>
      <c r="H114" s="2" t="str">
        <v>Hard hat</v>
      </c>
    </row>
    <row r="115" spans="3:8">
      <c r="C115" s="50" t="s">
        <v>283</v>
      </c>
      <c r="D115" s="50" t="s">
        <v>287</v>
      </c>
      <c r="H115" s="2" t="str">
        <v>Lawn implements</v>
      </c>
    </row>
    <row r="116" spans="3:8">
      <c r="C116" s="50" t="s">
        <v>284</v>
      </c>
      <c r="D116" s="50" t="s">
        <v>233</v>
      </c>
      <c r="H116" s="2" t="str">
        <v>Gardening gloves</v>
      </c>
    </row>
    <row r="117" spans="3:8">
      <c r="C117" s="50" t="s">
        <v>235</v>
      </c>
      <c r="D117" s="50" t="s">
        <v>234</v>
      </c>
      <c r="H117" s="2" t="str">
        <v>Advertisements for local auto parts stores</v>
      </c>
    </row>
    <row r="118" spans="3:8">
      <c r="C118" s="50" t="s">
        <v>285</v>
      </c>
      <c r="D118" s="50" t="s">
        <v>236</v>
      </c>
      <c r="H118" s="2" t="str">
        <v>Cleaning gloves</v>
      </c>
    </row>
    <row r="119" spans="3:8">
      <c r="C119" s="50" t="s">
        <v>286</v>
      </c>
      <c r="D119" s="50" t="s">
        <v>237</v>
      </c>
      <c r="H119" s="2" t="str">
        <v>Phone</v>
      </c>
    </row>
    <row r="120" spans="3:8">
      <c r="C120" s="50" t="s">
        <v>222</v>
      </c>
      <c r="D120" s="50" t="s">
        <v>238</v>
      </c>
      <c r="H120" s="2" t="str">
        <v>Message pad</v>
      </c>
    </row>
    <row r="121" spans="3:8">
      <c r="C121" s="50" t="s">
        <v>223</v>
      </c>
      <c r="D121" s="50" t="s">
        <v>239</v>
      </c>
      <c r="H121" s="2" t="str">
        <v>Office supplies</v>
      </c>
    </row>
    <row r="122" spans="3:8">
      <c r="C122" s="50" t="s">
        <v>224</v>
      </c>
      <c r="D122" s="50" t="s">
        <v>240</v>
      </c>
      <c r="H122" s="2" t="str">
        <v>Medicine bottles</v>
      </c>
    </row>
    <row r="123" spans="3:8">
      <c r="C123" s="50" t="s">
        <v>226</v>
      </c>
      <c r="D123" s="50" t="s">
        <v>241</v>
      </c>
      <c r="H123" s="2" t="str">
        <v>Thermometer</v>
      </c>
    </row>
    <row r="124" spans="3:8">
      <c r="C124" s="50" t="s">
        <v>227</v>
      </c>
      <c r="D124" s="50" t="s">
        <v>242</v>
      </c>
      <c r="H124" s="2" t="str">
        <v>Gloves</v>
      </c>
    </row>
    <row r="125" spans="3:8">
      <c r="C125" s="50" t="s">
        <v>229</v>
      </c>
      <c r="D125" s="3" t="s">
        <v>129</v>
      </c>
      <c r="H125" s="2" t="str">
        <v xml:space="preserve"> </v>
      </c>
    </row>
    <row r="126" spans="3:8">
      <c r="C126" s="50" t="s">
        <v>230</v>
      </c>
      <c r="D126" s="3" t="s">
        <v>129</v>
      </c>
      <c r="H126" s="2" t="str">
        <v xml:space="preserve"> </v>
      </c>
    </row>
    <row r="127" spans="3:8">
      <c r="C127" s="50" t="s">
        <v>231</v>
      </c>
      <c r="D127" s="3" t="s">
        <v>129</v>
      </c>
      <c r="H127" s="2" t="str">
        <v xml:space="preserve"> </v>
      </c>
    </row>
    <row r="128" spans="3:8">
      <c r="C128" s="50" t="s">
        <v>232</v>
      </c>
      <c r="D128" s="3" t="s">
        <v>129</v>
      </c>
      <c r="H128" s="2" t="str">
        <v xml:space="preserve"> </v>
      </c>
    </row>
    <row r="129" spans="3:8">
      <c r="C129" s="50" t="s">
        <v>287</v>
      </c>
      <c r="D129" s="3" t="s">
        <v>129</v>
      </c>
      <c r="H129" s="2" t="str">
        <v xml:space="preserve"> </v>
      </c>
    </row>
    <row r="130" spans="3:8">
      <c r="C130" s="50" t="s">
        <v>233</v>
      </c>
      <c r="D130" s="3" t="s">
        <v>129</v>
      </c>
      <c r="H130" s="2" t="str">
        <v xml:space="preserve"> </v>
      </c>
    </row>
    <row r="131" spans="3:8">
      <c r="C131" s="50" t="s">
        <v>234</v>
      </c>
      <c r="D131" s="3" t="s">
        <v>129</v>
      </c>
      <c r="H131" s="2" t="str">
        <v xml:space="preserve"> </v>
      </c>
    </row>
    <row r="132" spans="3:8">
      <c r="C132" s="50" t="s">
        <v>236</v>
      </c>
      <c r="D132" s="3" t="s">
        <v>129</v>
      </c>
      <c r="H132" s="2" t="str">
        <v xml:space="preserve"> </v>
      </c>
    </row>
    <row r="133" spans="3:8">
      <c r="C133" s="50" t="s">
        <v>237</v>
      </c>
      <c r="D133" s="3" t="s">
        <v>129</v>
      </c>
      <c r="H133" s="2" t="str">
        <v xml:space="preserve"> </v>
      </c>
    </row>
    <row r="134" spans="3:8">
      <c r="C134" s="50" t="s">
        <v>238</v>
      </c>
      <c r="D134" s="3" t="s">
        <v>129</v>
      </c>
      <c r="H134" s="2" t="str">
        <v xml:space="preserve"> </v>
      </c>
    </row>
    <row r="135" spans="3:8">
      <c r="C135" s="50" t="s">
        <v>239</v>
      </c>
      <c r="D135" s="3" t="s">
        <v>129</v>
      </c>
      <c r="H135" s="2" t="str">
        <v xml:space="preserve"> </v>
      </c>
    </row>
    <row r="136" spans="3:8">
      <c r="C136" s="50" t="s">
        <v>240</v>
      </c>
      <c r="D136" s="3" t="s">
        <v>129</v>
      </c>
      <c r="H136" s="2" t="str">
        <v xml:space="preserve"> </v>
      </c>
    </row>
    <row r="137" spans="3:8">
      <c r="C137" s="50" t="s">
        <v>241</v>
      </c>
      <c r="D137" s="3" t="s">
        <v>129</v>
      </c>
      <c r="H137" s="2" t="str">
        <v xml:space="preserve"> </v>
      </c>
    </row>
    <row r="138" spans="3:8">
      <c r="C138" s="50" t="s">
        <v>242</v>
      </c>
      <c r="D138" s="3" t="s">
        <v>129</v>
      </c>
      <c r="H138" s="2" t="str">
        <v xml:space="preserve"> </v>
      </c>
    </row>
    <row r="139" spans="3:8">
      <c r="C139" s="3" t="s">
        <v>295</v>
      </c>
      <c r="D139" s="3" t="s">
        <v>129</v>
      </c>
      <c r="H139" s="2" t="str">
        <v xml:space="preserve"> </v>
      </c>
    </row>
    <row r="140" spans="3:8">
      <c r="C140" s="3" t="s">
        <v>296</v>
      </c>
      <c r="D140" s="3" t="s">
        <v>129</v>
      </c>
      <c r="H140" s="2" t="str">
        <v xml:space="preserve"> </v>
      </c>
    </row>
    <row r="145" spans="3:3">
      <c r="C145" s="3" t="s">
        <v>129</v>
      </c>
    </row>
    <row r="146" spans="3:3">
      <c r="C146" s="3" t="s">
        <v>129</v>
      </c>
    </row>
    <row r="147" spans="3:3">
      <c r="C147" s="3" t="s">
        <v>129</v>
      </c>
    </row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0"/>
  <sheetViews>
    <sheetView zoomScaleNormal="100" workbookViewId="0">
      <selection sqref="A1:XFD1048576"/>
    </sheetView>
  </sheetViews>
  <sheetFormatPr defaultRowHeight="15"/>
  <cols>
    <col min="1" max="1" width="46.7109375" style="2" customWidth="1"/>
    <col min="2" max="2" width="3.7109375" style="2" customWidth="1"/>
    <col min="3" max="3" width="36.42578125" style="3" hidden="1" customWidth="1"/>
    <col min="4" max="4" width="49.85546875" style="3" hidden="1" customWidth="1"/>
    <col min="5" max="5" width="42.28515625" style="2" customWidth="1"/>
    <col min="6" max="16384" width="9.140625" style="2"/>
  </cols>
  <sheetData>
    <row r="1" spans="1:6" ht="15.75">
      <c r="C1" s="17" t="s">
        <v>29</v>
      </c>
      <c r="D1" s="17" t="s">
        <v>30</v>
      </c>
      <c r="E1" s="55" t="s">
        <v>275</v>
      </c>
      <c r="F1" s="52"/>
    </row>
    <row r="2" spans="1:6" ht="15.75">
      <c r="A2" s="12" t="s">
        <v>277</v>
      </c>
      <c r="C2" s="50" t="s">
        <v>74</v>
      </c>
      <c r="D2" s="50" t="s">
        <v>74</v>
      </c>
      <c r="E2" s="2" t="str">
        <f t="array" ref="E2:E140">IF('Needs Assessment'!G94='Needs Assessment'!F94,C2:C140,IF('Needs Assessment'!G94='Needs Assessment'!F95,D2:D140))</f>
        <v>Sporting equipment</v>
      </c>
    </row>
    <row r="3" spans="1:6">
      <c r="C3" s="50" t="s">
        <v>87</v>
      </c>
      <c r="D3" s="50" t="s">
        <v>87</v>
      </c>
      <c r="E3" s="2" t="str">
        <v>Local parks map</v>
      </c>
    </row>
    <row r="4" spans="1:6">
      <c r="C4" s="50" t="s">
        <v>88</v>
      </c>
      <c r="D4" s="50" t="s">
        <v>88</v>
      </c>
      <c r="E4" s="2" t="str">
        <v>Neighborhood map</v>
      </c>
    </row>
    <row r="5" spans="1:6">
      <c r="C5" s="50" t="s">
        <v>89</v>
      </c>
      <c r="D5" s="50" t="s">
        <v>90</v>
      </c>
      <c r="E5" s="2" t="str">
        <v>Sports magazines</v>
      </c>
    </row>
    <row r="6" spans="1:6">
      <c r="C6" s="50" t="s">
        <v>90</v>
      </c>
      <c r="D6" s="50" t="s">
        <v>92</v>
      </c>
      <c r="E6" s="2" t="str">
        <v>Model clay</v>
      </c>
    </row>
    <row r="7" spans="1:6">
      <c r="C7" s="50" t="s">
        <v>91</v>
      </c>
      <c r="D7" s="50" t="s">
        <v>75</v>
      </c>
      <c r="E7" s="2" t="str">
        <v>List of local music venues</v>
      </c>
    </row>
    <row r="8" spans="1:6">
      <c r="C8" s="50" t="s">
        <v>92</v>
      </c>
      <c r="D8" s="50" t="s">
        <v>76</v>
      </c>
      <c r="E8" s="2" t="str">
        <v>Sample music</v>
      </c>
    </row>
    <row r="9" spans="1:6">
      <c r="C9" s="50" t="s">
        <v>75</v>
      </c>
      <c r="D9" s="50" t="s">
        <v>77</v>
      </c>
      <c r="E9" s="2" t="str">
        <v>Instruments</v>
      </c>
    </row>
    <row r="10" spans="1:6">
      <c r="C10" s="50" t="s">
        <v>76</v>
      </c>
      <c r="D10" s="50" t="s">
        <v>81</v>
      </c>
      <c r="E10" s="2" t="str">
        <v>Concert ticket stubs</v>
      </c>
    </row>
    <row r="11" spans="1:6">
      <c r="C11" s="50" t="s">
        <v>77</v>
      </c>
      <c r="D11" s="50" t="s">
        <v>85</v>
      </c>
      <c r="E11" s="2" t="str">
        <v>Local schedule of live music</v>
      </c>
    </row>
    <row r="12" spans="1:6">
      <c r="C12" s="50" t="s">
        <v>84</v>
      </c>
      <c r="D12" s="50" t="s">
        <v>86</v>
      </c>
      <c r="E12" s="2" t="str">
        <v>DR: Pandora.com</v>
      </c>
    </row>
    <row r="13" spans="1:6">
      <c r="C13" s="50" t="s">
        <v>81</v>
      </c>
      <c r="D13" s="50" t="s">
        <v>82</v>
      </c>
      <c r="E13" s="2" t="str">
        <v>Entertainment magazines</v>
      </c>
    </row>
    <row r="14" spans="1:6">
      <c r="C14" s="50" t="s">
        <v>85</v>
      </c>
      <c r="D14" s="50" t="s">
        <v>93</v>
      </c>
      <c r="E14" s="2" t="str">
        <v>List of local theaters with current showtimes</v>
      </c>
    </row>
    <row r="15" spans="1:6">
      <c r="C15" s="50" t="s">
        <v>86</v>
      </c>
      <c r="D15" s="50" t="s">
        <v>95</v>
      </c>
      <c r="E15" s="2" t="str">
        <v>List of local public movie screenings</v>
      </c>
    </row>
    <row r="16" spans="1:6">
      <c r="C16" s="50" t="s">
        <v>82</v>
      </c>
      <c r="D16" s="50" t="s">
        <v>98</v>
      </c>
      <c r="E16" s="2" t="str">
        <v>TV Guide</v>
      </c>
    </row>
    <row r="17" spans="3:5">
      <c r="C17" s="50" t="s">
        <v>93</v>
      </c>
      <c r="D17" s="50" t="s">
        <v>99</v>
      </c>
      <c r="E17" s="2" t="str">
        <v>TV remote</v>
      </c>
    </row>
    <row r="18" spans="3:5">
      <c r="C18" s="50" t="s">
        <v>94</v>
      </c>
      <c r="D18" s="50" t="s">
        <v>101</v>
      </c>
      <c r="E18" s="2" t="str">
        <v>Computer/video game cases with covers</v>
      </c>
    </row>
    <row r="19" spans="3:5">
      <c r="C19" s="50" t="s">
        <v>95</v>
      </c>
      <c r="D19" s="50" t="s">
        <v>105</v>
      </c>
      <c r="E19" s="2" t="str">
        <v>Cooking utensils</v>
      </c>
    </row>
    <row r="20" spans="3:5">
      <c r="C20" s="50" t="s">
        <v>96</v>
      </c>
      <c r="D20" s="50" t="s">
        <v>106</v>
      </c>
      <c r="E20" s="2" t="str">
        <v>Cooking magazines</v>
      </c>
    </row>
    <row r="21" spans="3:5">
      <c r="C21" s="50" t="s">
        <v>97</v>
      </c>
      <c r="D21" s="54" t="s">
        <v>108</v>
      </c>
      <c r="E21" s="2" t="str">
        <v>What the World Eats</v>
      </c>
    </row>
    <row r="22" spans="3:5">
      <c r="C22" s="50" t="s">
        <v>83</v>
      </c>
      <c r="D22" s="50" t="s">
        <v>111</v>
      </c>
      <c r="E22" s="2" t="str">
        <v>Markers, pastels, etc.</v>
      </c>
    </row>
    <row r="23" spans="3:5">
      <c r="C23" s="50" t="s">
        <v>98</v>
      </c>
      <c r="D23" s="50" t="s">
        <v>112</v>
      </c>
      <c r="E23" s="2" t="str">
        <v>Art supplies</v>
      </c>
    </row>
    <row r="24" spans="3:5">
      <c r="C24" s="50" t="s">
        <v>99</v>
      </c>
      <c r="D24" s="50" t="s">
        <v>113</v>
      </c>
      <c r="E24" s="2" t="str">
        <v>List of local art supply shops</v>
      </c>
    </row>
    <row r="25" spans="3:5">
      <c r="C25" s="50" t="s">
        <v>100</v>
      </c>
      <c r="D25" s="50" t="s">
        <v>114</v>
      </c>
      <c r="E25" s="2" t="str">
        <v>List of local galleries/museums</v>
      </c>
    </row>
    <row r="26" spans="3:5">
      <c r="C26" s="50" t="s">
        <v>101</v>
      </c>
      <c r="D26" s="50" t="s">
        <v>115</v>
      </c>
      <c r="E26" s="2" t="str">
        <v>Advertisements for hobby stores</v>
      </c>
    </row>
    <row r="27" spans="3:5">
      <c r="C27" s="50" t="s">
        <v>102</v>
      </c>
      <c r="D27" s="50" t="s">
        <v>116</v>
      </c>
      <c r="E27" s="2" t="str">
        <v>Gardening tools</v>
      </c>
    </row>
    <row r="28" spans="3:5">
      <c r="C28" s="50" t="s">
        <v>103</v>
      </c>
      <c r="D28" s="50" t="s">
        <v>122</v>
      </c>
      <c r="E28" s="2" t="str">
        <v>List of local garden supply stores</v>
      </c>
    </row>
    <row r="29" spans="3:5">
      <c r="C29" s="50" t="s">
        <v>104</v>
      </c>
      <c r="D29" s="50" t="s">
        <v>123</v>
      </c>
      <c r="E29" s="2" t="str">
        <v>Seed packets</v>
      </c>
    </row>
    <row r="30" spans="3:5">
      <c r="C30" s="50" t="s">
        <v>105</v>
      </c>
      <c r="D30" s="50" t="s">
        <v>117</v>
      </c>
      <c r="E30" s="2" t="str">
        <v>List of local book stores</v>
      </c>
    </row>
    <row r="31" spans="3:5">
      <c r="C31" s="50" t="s">
        <v>106</v>
      </c>
      <c r="D31" s="50" t="s">
        <v>119</v>
      </c>
      <c r="E31" s="2" t="str">
        <v>Local newspaper</v>
      </c>
    </row>
    <row r="32" spans="3:5">
      <c r="C32" s="50" t="s">
        <v>107</v>
      </c>
      <c r="D32" s="50" t="s">
        <v>120</v>
      </c>
      <c r="E32" s="2" t="str">
        <v>Magazines</v>
      </c>
    </row>
    <row r="33" spans="3:5">
      <c r="C33" s="54" t="s">
        <v>108</v>
      </c>
      <c r="D33" s="50" t="s">
        <v>128</v>
      </c>
      <c r="E33" s="2" t="str">
        <v>Paper</v>
      </c>
    </row>
    <row r="34" spans="3:5">
      <c r="C34" s="50" t="s">
        <v>109</v>
      </c>
      <c r="D34" s="50" t="s">
        <v>130</v>
      </c>
      <c r="E34" s="2" t="str">
        <v>Travel board games</v>
      </c>
    </row>
    <row r="35" spans="3:5">
      <c r="C35" s="50" t="s">
        <v>288</v>
      </c>
      <c r="D35" s="50" t="s">
        <v>131</v>
      </c>
      <c r="E35" s="2" t="str">
        <v>Playing cards</v>
      </c>
    </row>
    <row r="36" spans="3:5">
      <c r="C36" s="50" t="s">
        <v>111</v>
      </c>
      <c r="D36" s="50" t="s">
        <v>132</v>
      </c>
      <c r="E36" s="2" t="str">
        <v>Dice</v>
      </c>
    </row>
    <row r="37" spans="3:5">
      <c r="C37" s="50" t="s">
        <v>112</v>
      </c>
      <c r="D37" s="50" t="s">
        <v>133</v>
      </c>
      <c r="E37" s="2" t="str">
        <v>Puzzles</v>
      </c>
    </row>
    <row r="38" spans="3:5">
      <c r="C38" s="50" t="s">
        <v>113</v>
      </c>
      <c r="D38" s="50" t="s">
        <v>134</v>
      </c>
      <c r="E38" s="2" t="str">
        <v>Markers</v>
      </c>
    </row>
    <row r="39" spans="3:5">
      <c r="C39" s="50" t="s">
        <v>114</v>
      </c>
      <c r="D39" s="50" t="s">
        <v>135</v>
      </c>
      <c r="E39" s="2" t="str">
        <v>Personal white board</v>
      </c>
    </row>
    <row r="40" spans="3:5">
      <c r="C40" s="50" t="s">
        <v>115</v>
      </c>
      <c r="D40" s="50" t="s">
        <v>136</v>
      </c>
      <c r="E40" s="2" t="str">
        <v>Fly swatter</v>
      </c>
    </row>
    <row r="41" spans="3:5">
      <c r="C41" s="50" t="s">
        <v>297</v>
      </c>
      <c r="D41" s="50" t="s">
        <v>137</v>
      </c>
      <c r="E41" s="2" t="str">
        <v>Timer</v>
      </c>
    </row>
    <row r="42" spans="3:5">
      <c r="C42" s="50" t="s">
        <v>298</v>
      </c>
      <c r="D42" s="50" t="s">
        <v>161</v>
      </c>
      <c r="E42" s="2" t="str">
        <v>Job application</v>
      </c>
    </row>
    <row r="43" spans="3:5">
      <c r="C43" s="50" t="s">
        <v>116</v>
      </c>
      <c r="D43" s="50" t="s">
        <v>162</v>
      </c>
      <c r="E43" s="2" t="str">
        <v>Job classified ads</v>
      </c>
    </row>
    <row r="44" spans="3:5">
      <c r="C44" s="50" t="s">
        <v>121</v>
      </c>
      <c r="D44" s="50" t="s">
        <v>280</v>
      </c>
      <c r="E44" s="2" t="str">
        <v>List/Pictures of top 10 local employers</v>
      </c>
    </row>
    <row r="45" spans="3:5">
      <c r="C45" s="50" t="s">
        <v>122</v>
      </c>
      <c r="D45" s="50" t="s">
        <v>281</v>
      </c>
      <c r="E45" s="2" t="str">
        <v>List/Pictures of top 10 local industries</v>
      </c>
    </row>
    <row r="46" spans="3:5">
      <c r="C46" s="50" t="s">
        <v>123</v>
      </c>
      <c r="D46" s="50" t="s">
        <v>163</v>
      </c>
      <c r="E46" s="2" t="str">
        <v>Public transportation map</v>
      </c>
    </row>
    <row r="47" spans="3:5">
      <c r="C47" s="50" t="s">
        <v>117</v>
      </c>
      <c r="D47" s="50" t="s">
        <v>165</v>
      </c>
      <c r="E47" s="2" t="str">
        <v>Sample job review form</v>
      </c>
    </row>
    <row r="48" spans="3:5">
      <c r="C48" s="50" t="s">
        <v>118</v>
      </c>
      <c r="D48" s="50" t="s">
        <v>167</v>
      </c>
      <c r="E48" s="2" t="str">
        <v>Used/old cell phone</v>
      </c>
    </row>
    <row r="49" spans="3:5">
      <c r="C49" s="50" t="s">
        <v>119</v>
      </c>
      <c r="D49" s="50" t="s">
        <v>168</v>
      </c>
      <c r="E49" s="2" t="str">
        <v>Sample student report card</v>
      </c>
    </row>
    <row r="50" spans="3:5">
      <c r="C50" s="50" t="s">
        <v>120</v>
      </c>
      <c r="D50" s="50" t="s">
        <v>169</v>
      </c>
      <c r="E50" s="2" t="str">
        <v>Sample notes home from teachers</v>
      </c>
    </row>
    <row r="51" spans="3:5">
      <c r="C51" s="50" t="s">
        <v>289</v>
      </c>
      <c r="D51" s="50" t="s">
        <v>170</v>
      </c>
      <c r="E51" s="2" t="str">
        <v>Local school supply lists</v>
      </c>
    </row>
    <row r="52" spans="3:5">
      <c r="C52" s="50" t="s">
        <v>128</v>
      </c>
      <c r="D52" s="50" t="s">
        <v>171</v>
      </c>
      <c r="E52" s="2" t="str">
        <v>Local school calendar</v>
      </c>
    </row>
    <row r="53" spans="3:5">
      <c r="C53" s="50" t="s">
        <v>130</v>
      </c>
      <c r="D53" s="50" t="s">
        <v>173</v>
      </c>
      <c r="E53" s="2" t="str">
        <v>Hospital intake forms</v>
      </c>
    </row>
    <row r="54" spans="3:5">
      <c r="C54" s="50" t="s">
        <v>131</v>
      </c>
      <c r="D54" s="50" t="s">
        <v>174</v>
      </c>
      <c r="E54" s="2" t="str">
        <v>Medicine bottle/packages</v>
      </c>
    </row>
    <row r="55" spans="3:5">
      <c r="C55" s="50" t="s">
        <v>132</v>
      </c>
      <c r="D55" s="50" t="s">
        <v>176</v>
      </c>
      <c r="E55" s="2" t="str">
        <v>List of local vocational training programs</v>
      </c>
    </row>
    <row r="56" spans="3:5">
      <c r="C56" s="50" t="s">
        <v>133</v>
      </c>
      <c r="D56" s="50" t="s">
        <v>177</v>
      </c>
      <c r="E56" s="2" t="str">
        <v>Restaurant menus</v>
      </c>
    </row>
    <row r="57" spans="3:5">
      <c r="C57" s="50" t="s">
        <v>134</v>
      </c>
      <c r="D57" s="50" t="s">
        <v>180</v>
      </c>
      <c r="E57" s="2" t="str">
        <v>Empty alcohol bottles</v>
      </c>
    </row>
    <row r="58" spans="3:5">
      <c r="C58" s="50" t="s">
        <v>135</v>
      </c>
      <c r="D58" s="50" t="s">
        <v>181</v>
      </c>
      <c r="E58" s="2" t="str">
        <v>Meal receipt</v>
      </c>
    </row>
    <row r="59" spans="3:5">
      <c r="C59" s="50" t="s">
        <v>136</v>
      </c>
      <c r="D59" s="50" t="s">
        <v>182</v>
      </c>
      <c r="E59" s="2" t="str">
        <v>Immigrant services directory</v>
      </c>
    </row>
    <row r="60" spans="3:5">
      <c r="C60" s="50" t="s">
        <v>137</v>
      </c>
      <c r="D60" s="50" t="s">
        <v>184</v>
      </c>
      <c r="E60" s="2" t="str">
        <v>American flag</v>
      </c>
    </row>
    <row r="61" spans="3:5">
      <c r="C61" s="50" t="s">
        <v>161</v>
      </c>
      <c r="D61" s="50" t="s">
        <v>185</v>
      </c>
      <c r="E61" s="2" t="str">
        <v>Citizenship application (Form N-400)</v>
      </c>
    </row>
    <row r="62" spans="3:5">
      <c r="C62" s="50" t="s">
        <v>162</v>
      </c>
      <c r="D62" s="50" t="s">
        <v>186</v>
      </c>
      <c r="E62" s="2" t="str">
        <v>City map</v>
      </c>
    </row>
    <row r="63" spans="3:5">
      <c r="C63" s="50" t="s">
        <v>280</v>
      </c>
      <c r="D63" s="50" t="s">
        <v>187</v>
      </c>
      <c r="E63" s="2" t="str">
        <v>Local publications</v>
      </c>
    </row>
    <row r="64" spans="3:5">
      <c r="C64" s="50" t="s">
        <v>281</v>
      </c>
      <c r="D64" s="50" t="s">
        <v>188</v>
      </c>
      <c r="E64" s="2" t="str">
        <v>Sample work schedule</v>
      </c>
    </row>
    <row r="65" spans="3:5">
      <c r="C65" s="50" t="s">
        <v>163</v>
      </c>
      <c r="D65" s="50" t="s">
        <v>189</v>
      </c>
      <c r="E65" s="2" t="str">
        <v>Calendar</v>
      </c>
    </row>
    <row r="66" spans="3:5">
      <c r="C66" s="50" t="s">
        <v>164</v>
      </c>
      <c r="D66" s="50" t="s">
        <v>190</v>
      </c>
      <c r="E66" s="2" t="str">
        <v>Pay stub</v>
      </c>
    </row>
    <row r="67" spans="3:5">
      <c r="C67" s="50" t="s">
        <v>165</v>
      </c>
      <c r="D67" s="50" t="s">
        <v>193</v>
      </c>
      <c r="E67" s="2" t="str">
        <v>Children's books</v>
      </c>
    </row>
    <row r="68" spans="3:5">
      <c r="C68" s="50" t="s">
        <v>166</v>
      </c>
      <c r="D68" s="50" t="s">
        <v>194</v>
      </c>
      <c r="E68" s="2" t="str">
        <v>Popular children's games</v>
      </c>
    </row>
    <row r="69" spans="3:5">
      <c r="C69" s="50" t="s">
        <v>167</v>
      </c>
      <c r="D69" s="50" t="s">
        <v>195</v>
      </c>
      <c r="E69" s="2" t="str">
        <v>Children's toys</v>
      </c>
    </row>
    <row r="70" spans="3:5">
      <c r="C70" s="50" t="s">
        <v>168</v>
      </c>
      <c r="D70" s="50" t="s">
        <v>196</v>
      </c>
      <c r="E70" s="2" t="str">
        <v>Grocery store flyer</v>
      </c>
    </row>
    <row r="71" spans="3:5">
      <c r="C71" s="50" t="s">
        <v>169</v>
      </c>
      <c r="D71" s="50" t="s">
        <v>198</v>
      </c>
      <c r="E71" s="2" t="str">
        <v>Apartment application</v>
      </c>
    </row>
    <row r="72" spans="3:5">
      <c r="C72" s="50" t="s">
        <v>170</v>
      </c>
      <c r="D72" s="50" t="s">
        <v>200</v>
      </c>
      <c r="E72" s="2" t="str">
        <v>Holiday cards</v>
      </c>
    </row>
    <row r="73" spans="3:5">
      <c r="C73" s="50" t="s">
        <v>171</v>
      </c>
      <c r="D73" s="50" t="s">
        <v>202</v>
      </c>
      <c r="E73" s="2" t="str">
        <v>School calendar</v>
      </c>
    </row>
    <row r="74" spans="3:5">
      <c r="C74" s="50" t="s">
        <v>172</v>
      </c>
      <c r="D74" s="50" t="s">
        <v>203</v>
      </c>
      <c r="E74" s="2" t="str">
        <v>Flyers for school events</v>
      </c>
    </row>
    <row r="75" spans="3:5">
      <c r="C75" s="50" t="s">
        <v>173</v>
      </c>
      <c r="D75" s="50" t="s">
        <v>205</v>
      </c>
      <c r="E75" s="2" t="str">
        <v>Clock with moveable hands</v>
      </c>
    </row>
    <row r="76" spans="3:5">
      <c r="C76" s="50" t="s">
        <v>174</v>
      </c>
      <c r="D76" s="50" t="s">
        <v>207</v>
      </c>
      <c r="E76" s="2" t="str">
        <v>Play money</v>
      </c>
    </row>
    <row r="77" spans="3:5">
      <c r="C77" s="50" t="s">
        <v>175</v>
      </c>
      <c r="D77" s="50" t="s">
        <v>208</v>
      </c>
      <c r="E77" s="2" t="str">
        <v>Public transportation schedule</v>
      </c>
    </row>
    <row r="78" spans="3:5">
      <c r="C78" s="50" t="s">
        <v>176</v>
      </c>
      <c r="D78" s="50" t="s">
        <v>209</v>
      </c>
      <c r="E78" s="2" t="str">
        <v>Grocery store map</v>
      </c>
    </row>
    <row r="79" spans="3:5">
      <c r="C79" s="50" t="s">
        <v>177</v>
      </c>
      <c r="D79" s="50" t="s">
        <v>210</v>
      </c>
      <c r="E79" s="2" t="str">
        <v>Grocery receipt</v>
      </c>
    </row>
    <row r="80" spans="3:5">
      <c r="C80" s="50" t="s">
        <v>178</v>
      </c>
      <c r="D80" s="50" t="s">
        <v>211</v>
      </c>
      <c r="E80" s="2" t="str">
        <v>Utility bill</v>
      </c>
    </row>
    <row r="81" spans="3:5">
      <c r="C81" s="50" t="s">
        <v>179</v>
      </c>
      <c r="D81" s="50" t="s">
        <v>213</v>
      </c>
      <c r="E81" s="2" t="str">
        <v>Resume</v>
      </c>
    </row>
    <row r="82" spans="3:5">
      <c r="C82" s="50" t="s">
        <v>180</v>
      </c>
      <c r="D82" s="50" t="s">
        <v>214</v>
      </c>
      <c r="E82" s="2" t="str">
        <v>Letter of Recommendation</v>
      </c>
    </row>
    <row r="83" spans="3:5">
      <c r="C83" s="50" t="s">
        <v>181</v>
      </c>
      <c r="D83" s="50" t="s">
        <v>235</v>
      </c>
      <c r="E83" s="2" t="str">
        <v>Car magazines</v>
      </c>
    </row>
    <row r="84" spans="3:5">
      <c r="C84" s="50" t="s">
        <v>182</v>
      </c>
      <c r="D84" s="50" t="s">
        <v>285</v>
      </c>
      <c r="E84" s="2" t="str">
        <v>Advertisements for local auto shops</v>
      </c>
    </row>
    <row r="85" spans="3:5">
      <c r="C85" s="50" t="s">
        <v>183</v>
      </c>
      <c r="D85" s="50" t="s">
        <v>286</v>
      </c>
      <c r="E85" s="2" t="str">
        <v>List of local bike shops</v>
      </c>
    </row>
    <row r="86" spans="3:5">
      <c r="C86" s="50" t="s">
        <v>184</v>
      </c>
      <c r="D86" s="50" t="s">
        <v>222</v>
      </c>
      <c r="E86" s="2" t="str">
        <v>Advertisements for infant/toddler stores</v>
      </c>
    </row>
    <row r="87" spans="3:5">
      <c r="C87" s="50" t="s">
        <v>185</v>
      </c>
      <c r="D87" s="50" t="s">
        <v>224</v>
      </c>
      <c r="E87" s="2" t="str">
        <v>First aid items</v>
      </c>
    </row>
    <row r="88" spans="3:5">
      <c r="C88" s="50" t="s">
        <v>186</v>
      </c>
      <c r="D88" s="50" t="s">
        <v>226</v>
      </c>
      <c r="E88" s="2" t="str">
        <v>Dishes</v>
      </c>
    </row>
    <row r="89" spans="3:5">
      <c r="C89" s="50" t="s">
        <v>187</v>
      </c>
      <c r="D89" s="50" t="s">
        <v>227</v>
      </c>
      <c r="E89" s="2" t="str">
        <v>Cleaning supplies</v>
      </c>
    </row>
    <row r="90" spans="3:5">
      <c r="C90" s="50" t="s">
        <v>188</v>
      </c>
      <c r="D90" s="50" t="s">
        <v>229</v>
      </c>
      <c r="E90" s="2" t="str">
        <v>Work Schedule</v>
      </c>
    </row>
    <row r="91" spans="3:5">
      <c r="C91" s="50" t="s">
        <v>189</v>
      </c>
      <c r="D91" s="50" t="s">
        <v>230</v>
      </c>
      <c r="E91" s="2" t="str">
        <v>Tools</v>
      </c>
    </row>
    <row r="92" spans="3:5">
      <c r="C92" s="50" t="s">
        <v>190</v>
      </c>
      <c r="D92" s="50" t="s">
        <v>231</v>
      </c>
      <c r="E92" s="2" t="str">
        <v>Work gloves</v>
      </c>
    </row>
    <row r="93" spans="3:5">
      <c r="C93" s="50" t="s">
        <v>191</v>
      </c>
      <c r="D93" s="50" t="s">
        <v>232</v>
      </c>
      <c r="E93" s="2" t="str">
        <v>Hard hat</v>
      </c>
    </row>
    <row r="94" spans="3:5">
      <c r="C94" s="50" t="s">
        <v>193</v>
      </c>
      <c r="D94" s="50" t="s">
        <v>287</v>
      </c>
      <c r="E94" s="2" t="str">
        <v>Lawn implements</v>
      </c>
    </row>
    <row r="95" spans="3:5">
      <c r="C95" s="50" t="s">
        <v>194</v>
      </c>
      <c r="D95" s="50" t="s">
        <v>233</v>
      </c>
      <c r="E95" s="2" t="str">
        <v>Gardening gloves</v>
      </c>
    </row>
    <row r="96" spans="3:5">
      <c r="C96" s="50" t="s">
        <v>195</v>
      </c>
      <c r="D96" s="50" t="s">
        <v>234</v>
      </c>
      <c r="E96" s="2" t="str">
        <v>Advertisements for local auto parts stores</v>
      </c>
    </row>
    <row r="97" spans="3:5">
      <c r="C97" s="50" t="s">
        <v>196</v>
      </c>
      <c r="D97" s="50" t="s">
        <v>236</v>
      </c>
      <c r="E97" s="2" t="str">
        <v>Cleaning gloves</v>
      </c>
    </row>
    <row r="98" spans="3:5">
      <c r="C98" s="50" t="s">
        <v>197</v>
      </c>
      <c r="D98" s="50" t="s">
        <v>237</v>
      </c>
      <c r="E98" s="2" t="str">
        <v>Phone</v>
      </c>
    </row>
    <row r="99" spans="3:5">
      <c r="C99" s="50" t="s">
        <v>198</v>
      </c>
      <c r="D99" s="50" t="s">
        <v>238</v>
      </c>
      <c r="E99" s="2" t="str">
        <v>Message pad</v>
      </c>
    </row>
    <row r="100" spans="3:5">
      <c r="C100" s="50" t="s">
        <v>199</v>
      </c>
      <c r="D100" s="50" t="s">
        <v>239</v>
      </c>
      <c r="E100" s="2" t="str">
        <v>Office supplies</v>
      </c>
    </row>
    <row r="101" spans="3:5">
      <c r="C101" s="50" t="s">
        <v>200</v>
      </c>
      <c r="D101" s="50" t="s">
        <v>240</v>
      </c>
      <c r="E101" s="2" t="str">
        <v>Medicine bottles</v>
      </c>
    </row>
    <row r="102" spans="3:5">
      <c r="C102" s="50" t="s">
        <v>201</v>
      </c>
      <c r="D102" s="50" t="s">
        <v>241</v>
      </c>
      <c r="E102" s="2" t="str">
        <v>Thermometer</v>
      </c>
    </row>
    <row r="103" spans="3:5">
      <c r="C103" s="50" t="s">
        <v>202</v>
      </c>
      <c r="D103" s="50" t="s">
        <v>242</v>
      </c>
      <c r="E103" s="2" t="str">
        <v>Gloves</v>
      </c>
    </row>
    <row r="104" spans="3:5">
      <c r="C104" s="50" t="s">
        <v>203</v>
      </c>
      <c r="D104" s="3" t="s">
        <v>129</v>
      </c>
      <c r="E104" s="2" t="str">
        <v xml:space="preserve"> </v>
      </c>
    </row>
    <row r="105" spans="3:5">
      <c r="C105" s="50" t="s">
        <v>205</v>
      </c>
      <c r="D105" s="3" t="s">
        <v>129</v>
      </c>
      <c r="E105" s="2" t="str">
        <v xml:space="preserve"> </v>
      </c>
    </row>
    <row r="106" spans="3:5">
      <c r="C106" s="50" t="s">
        <v>207</v>
      </c>
      <c r="D106" s="3" t="s">
        <v>129</v>
      </c>
      <c r="E106" s="2" t="str">
        <v xml:space="preserve"> </v>
      </c>
    </row>
    <row r="107" spans="3:5">
      <c r="C107" s="50" t="s">
        <v>208</v>
      </c>
      <c r="D107" s="3" t="s">
        <v>129</v>
      </c>
      <c r="E107" s="2" t="str">
        <v xml:space="preserve"> </v>
      </c>
    </row>
    <row r="108" spans="3:5">
      <c r="C108" s="50" t="s">
        <v>209</v>
      </c>
      <c r="D108" s="3" t="s">
        <v>129</v>
      </c>
      <c r="E108" s="2" t="str">
        <v xml:space="preserve"> </v>
      </c>
    </row>
    <row r="109" spans="3:5">
      <c r="C109" s="50" t="s">
        <v>210</v>
      </c>
      <c r="D109" s="3" t="s">
        <v>129</v>
      </c>
      <c r="E109" s="2" t="str">
        <v xml:space="preserve"> </v>
      </c>
    </row>
    <row r="110" spans="3:5">
      <c r="C110" s="50" t="s">
        <v>211</v>
      </c>
      <c r="D110" s="3" t="s">
        <v>129</v>
      </c>
      <c r="E110" s="2" t="str">
        <v xml:space="preserve"> </v>
      </c>
    </row>
    <row r="111" spans="3:5">
      <c r="C111" s="50" t="s">
        <v>212</v>
      </c>
      <c r="D111" s="3" t="s">
        <v>129</v>
      </c>
      <c r="E111" s="2" t="str">
        <v xml:space="preserve"> </v>
      </c>
    </row>
    <row r="112" spans="3:5">
      <c r="C112" s="50" t="s">
        <v>213</v>
      </c>
      <c r="D112" s="3" t="s">
        <v>129</v>
      </c>
      <c r="E112" s="2" t="str">
        <v xml:space="preserve"> </v>
      </c>
    </row>
    <row r="113" spans="3:5">
      <c r="C113" s="50" t="s">
        <v>214</v>
      </c>
      <c r="D113" s="3" t="s">
        <v>129</v>
      </c>
      <c r="E113" s="2" t="str">
        <v xml:space="preserve"> </v>
      </c>
    </row>
    <row r="114" spans="3:5">
      <c r="C114" s="50" t="s">
        <v>282</v>
      </c>
      <c r="D114" s="3" t="s">
        <v>129</v>
      </c>
      <c r="E114" s="2" t="str">
        <v xml:space="preserve"> </v>
      </c>
    </row>
    <row r="115" spans="3:5">
      <c r="C115" s="50" t="s">
        <v>283</v>
      </c>
      <c r="D115" s="3" t="s">
        <v>129</v>
      </c>
      <c r="E115" s="2" t="str">
        <v xml:space="preserve"> </v>
      </c>
    </row>
    <row r="116" spans="3:5">
      <c r="C116" s="50" t="s">
        <v>284</v>
      </c>
      <c r="D116" s="3" t="s">
        <v>129</v>
      </c>
      <c r="E116" s="2" t="str">
        <v xml:space="preserve"> </v>
      </c>
    </row>
    <row r="117" spans="3:5">
      <c r="C117" s="50" t="s">
        <v>235</v>
      </c>
      <c r="D117" s="3" t="s">
        <v>129</v>
      </c>
      <c r="E117" s="2" t="str">
        <v xml:space="preserve"> </v>
      </c>
    </row>
    <row r="118" spans="3:5">
      <c r="C118" s="50" t="s">
        <v>285</v>
      </c>
      <c r="D118" s="3" t="s">
        <v>129</v>
      </c>
      <c r="E118" s="2" t="str">
        <v xml:space="preserve"> </v>
      </c>
    </row>
    <row r="119" spans="3:5">
      <c r="C119" s="50" t="s">
        <v>286</v>
      </c>
      <c r="D119" s="3" t="s">
        <v>129</v>
      </c>
      <c r="E119" s="2" t="str">
        <v xml:space="preserve"> </v>
      </c>
    </row>
    <row r="120" spans="3:5">
      <c r="C120" s="50" t="s">
        <v>222</v>
      </c>
      <c r="D120" s="3" t="s">
        <v>129</v>
      </c>
      <c r="E120" s="2" t="str">
        <v xml:space="preserve"> </v>
      </c>
    </row>
    <row r="121" spans="3:5">
      <c r="C121" s="50" t="s">
        <v>223</v>
      </c>
      <c r="D121" s="3" t="s">
        <v>129</v>
      </c>
      <c r="E121" s="2" t="str">
        <v xml:space="preserve"> </v>
      </c>
    </row>
    <row r="122" spans="3:5">
      <c r="C122" s="50" t="s">
        <v>224</v>
      </c>
      <c r="D122" s="3" t="s">
        <v>129</v>
      </c>
      <c r="E122" s="2" t="str">
        <v xml:space="preserve"> </v>
      </c>
    </row>
    <row r="123" spans="3:5">
      <c r="C123" s="50" t="s">
        <v>226</v>
      </c>
      <c r="D123" s="3" t="s">
        <v>129</v>
      </c>
      <c r="E123" s="2" t="str">
        <v xml:space="preserve"> </v>
      </c>
    </row>
    <row r="124" spans="3:5">
      <c r="C124" s="50" t="s">
        <v>227</v>
      </c>
      <c r="D124" s="3" t="s">
        <v>129</v>
      </c>
      <c r="E124" s="2" t="str">
        <v xml:space="preserve"> </v>
      </c>
    </row>
    <row r="125" spans="3:5">
      <c r="C125" s="50" t="s">
        <v>229</v>
      </c>
      <c r="D125" s="3" t="s">
        <v>129</v>
      </c>
      <c r="E125" s="2" t="str">
        <v xml:space="preserve"> </v>
      </c>
    </row>
    <row r="126" spans="3:5">
      <c r="C126" s="50" t="s">
        <v>230</v>
      </c>
      <c r="D126" s="3" t="s">
        <v>129</v>
      </c>
      <c r="E126" s="2" t="str">
        <v xml:space="preserve"> </v>
      </c>
    </row>
    <row r="127" spans="3:5">
      <c r="C127" s="50" t="s">
        <v>231</v>
      </c>
      <c r="D127" s="3" t="s">
        <v>129</v>
      </c>
      <c r="E127" s="2" t="str">
        <v xml:space="preserve"> </v>
      </c>
    </row>
    <row r="128" spans="3:5">
      <c r="C128" s="50" t="s">
        <v>232</v>
      </c>
      <c r="D128" s="3" t="s">
        <v>129</v>
      </c>
      <c r="E128" s="2" t="str">
        <v xml:space="preserve"> </v>
      </c>
    </row>
    <row r="129" spans="3:5">
      <c r="C129" s="50" t="s">
        <v>287</v>
      </c>
      <c r="D129" s="3" t="s">
        <v>129</v>
      </c>
      <c r="E129" s="2" t="str">
        <v xml:space="preserve"> </v>
      </c>
    </row>
    <row r="130" spans="3:5">
      <c r="C130" s="50" t="s">
        <v>233</v>
      </c>
      <c r="D130" s="3" t="s">
        <v>129</v>
      </c>
      <c r="E130" s="2" t="str">
        <v xml:space="preserve"> </v>
      </c>
    </row>
    <row r="131" spans="3:5">
      <c r="C131" s="50" t="s">
        <v>234</v>
      </c>
      <c r="D131" s="3" t="s">
        <v>129</v>
      </c>
      <c r="E131" s="2" t="str">
        <v xml:space="preserve"> </v>
      </c>
    </row>
    <row r="132" spans="3:5">
      <c r="C132" s="50" t="s">
        <v>236</v>
      </c>
      <c r="D132" s="3" t="s">
        <v>129</v>
      </c>
      <c r="E132" s="2" t="str">
        <v xml:space="preserve"> </v>
      </c>
    </row>
    <row r="133" spans="3:5">
      <c r="C133" s="50" t="s">
        <v>237</v>
      </c>
      <c r="D133" s="3" t="s">
        <v>129</v>
      </c>
      <c r="E133" s="2" t="str">
        <v xml:space="preserve"> </v>
      </c>
    </row>
    <row r="134" spans="3:5">
      <c r="C134" s="50" t="s">
        <v>238</v>
      </c>
      <c r="D134" s="3" t="s">
        <v>129</v>
      </c>
      <c r="E134" s="2" t="str">
        <v xml:space="preserve"> </v>
      </c>
    </row>
    <row r="135" spans="3:5">
      <c r="C135" s="50" t="s">
        <v>239</v>
      </c>
      <c r="D135" s="3" t="s">
        <v>129</v>
      </c>
      <c r="E135" s="2" t="str">
        <v xml:space="preserve"> </v>
      </c>
    </row>
    <row r="136" spans="3:5">
      <c r="C136" s="50" t="s">
        <v>240</v>
      </c>
      <c r="D136" s="3" t="s">
        <v>129</v>
      </c>
      <c r="E136" s="2" t="str">
        <v xml:space="preserve"> </v>
      </c>
    </row>
    <row r="137" spans="3:5">
      <c r="C137" s="50" t="s">
        <v>241</v>
      </c>
      <c r="D137" s="3" t="s">
        <v>129</v>
      </c>
      <c r="E137" s="2" t="str">
        <v xml:space="preserve"> </v>
      </c>
    </row>
    <row r="138" spans="3:5">
      <c r="C138" s="50" t="s">
        <v>242</v>
      </c>
      <c r="D138" s="3" t="s">
        <v>129</v>
      </c>
      <c r="E138" s="2" t="str">
        <v xml:space="preserve"> </v>
      </c>
    </row>
    <row r="139" spans="3:5">
      <c r="C139" s="3" t="s">
        <v>295</v>
      </c>
      <c r="D139" s="3" t="s">
        <v>129</v>
      </c>
      <c r="E139" s="2" t="str">
        <v xml:space="preserve"> </v>
      </c>
    </row>
    <row r="140" spans="3:5">
      <c r="C140" s="3" t="s">
        <v>296</v>
      </c>
      <c r="D140" s="3" t="s">
        <v>129</v>
      </c>
      <c r="E140" s="2" t="str">
        <v xml:space="preserve"> </v>
      </c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40"/>
  <sheetViews>
    <sheetView zoomScaleNormal="100" workbookViewId="0">
      <selection sqref="A1:XFD1048576"/>
    </sheetView>
  </sheetViews>
  <sheetFormatPr defaultRowHeight="15"/>
  <cols>
    <col min="1" max="1" width="33.5703125" style="2" customWidth="1"/>
    <col min="2" max="2" width="3.7109375" style="2" customWidth="1"/>
    <col min="3" max="3" width="36.42578125" style="3" hidden="1" customWidth="1"/>
    <col min="4" max="4" width="49.85546875" style="3" hidden="1" customWidth="1"/>
    <col min="5" max="5" width="42" style="2" customWidth="1"/>
    <col min="6" max="16384" width="9.140625" style="2"/>
  </cols>
  <sheetData>
    <row r="1" spans="1:6" ht="15.75">
      <c r="C1" s="17" t="s">
        <v>29</v>
      </c>
      <c r="D1" s="17" t="s">
        <v>30</v>
      </c>
      <c r="E1" s="55" t="s">
        <v>275</v>
      </c>
      <c r="F1" s="52"/>
    </row>
    <row r="2" spans="1:6" ht="15.75">
      <c r="A2" s="12" t="s">
        <v>278</v>
      </c>
      <c r="C2" s="50" t="s">
        <v>74</v>
      </c>
      <c r="D2" s="50" t="s">
        <v>74</v>
      </c>
      <c r="E2" s="2" t="str">
        <f t="array" ref="E2:E140">IF('Needs Assessment'!G97='Needs Assessment'!F97,C2:C140,IF('Needs Assessment'!G97='Needs Assessment'!F98,D2:D140))</f>
        <v>Sporting equipment</v>
      </c>
    </row>
    <row r="3" spans="1:6">
      <c r="C3" s="50" t="s">
        <v>87</v>
      </c>
      <c r="D3" s="50" t="s">
        <v>87</v>
      </c>
      <c r="E3" s="2" t="str">
        <v>Local parks map</v>
      </c>
    </row>
    <row r="4" spans="1:6">
      <c r="C4" s="50" t="s">
        <v>88</v>
      </c>
      <c r="D4" s="50" t="s">
        <v>88</v>
      </c>
      <c r="E4" s="2" t="str">
        <v>Neighborhood map</v>
      </c>
    </row>
    <row r="5" spans="1:6">
      <c r="C5" s="50" t="s">
        <v>89</v>
      </c>
      <c r="D5" s="50" t="s">
        <v>90</v>
      </c>
      <c r="E5" s="2" t="str">
        <v>Sports magazines</v>
      </c>
    </row>
    <row r="6" spans="1:6">
      <c r="C6" s="50" t="s">
        <v>90</v>
      </c>
      <c r="D6" s="50" t="s">
        <v>92</v>
      </c>
      <c r="E6" s="2" t="str">
        <v>Model clay</v>
      </c>
    </row>
    <row r="7" spans="1:6">
      <c r="C7" s="50" t="s">
        <v>91</v>
      </c>
      <c r="D7" s="50" t="s">
        <v>75</v>
      </c>
      <c r="E7" s="2" t="str">
        <v>List of local music venues</v>
      </c>
    </row>
    <row r="8" spans="1:6">
      <c r="C8" s="50" t="s">
        <v>92</v>
      </c>
      <c r="D8" s="50" t="s">
        <v>76</v>
      </c>
      <c r="E8" s="2" t="str">
        <v>Sample music</v>
      </c>
    </row>
    <row r="9" spans="1:6">
      <c r="C9" s="50" t="s">
        <v>75</v>
      </c>
      <c r="D9" s="50" t="s">
        <v>77</v>
      </c>
      <c r="E9" s="2" t="str">
        <v>Instruments</v>
      </c>
    </row>
    <row r="10" spans="1:6">
      <c r="C10" s="50" t="s">
        <v>76</v>
      </c>
      <c r="D10" s="50" t="s">
        <v>81</v>
      </c>
      <c r="E10" s="2" t="str">
        <v>Concert ticket stubs</v>
      </c>
    </row>
    <row r="11" spans="1:6">
      <c r="C11" s="50" t="s">
        <v>77</v>
      </c>
      <c r="D11" s="50" t="s">
        <v>85</v>
      </c>
      <c r="E11" s="2" t="str">
        <v>Local schedule of live music</v>
      </c>
    </row>
    <row r="12" spans="1:6">
      <c r="C12" s="50" t="s">
        <v>84</v>
      </c>
      <c r="D12" s="50" t="s">
        <v>86</v>
      </c>
      <c r="E12" s="2" t="str">
        <v>DR: Pandora.com</v>
      </c>
    </row>
    <row r="13" spans="1:6">
      <c r="C13" s="50" t="s">
        <v>81</v>
      </c>
      <c r="D13" s="50" t="s">
        <v>82</v>
      </c>
      <c r="E13" s="2" t="str">
        <v>Entertainment magazines</v>
      </c>
    </row>
    <row r="14" spans="1:6">
      <c r="C14" s="50" t="s">
        <v>85</v>
      </c>
      <c r="D14" s="50" t="s">
        <v>93</v>
      </c>
      <c r="E14" s="2" t="str">
        <v>List of local theaters with current showtimes</v>
      </c>
    </row>
    <row r="15" spans="1:6">
      <c r="C15" s="50" t="s">
        <v>86</v>
      </c>
      <c r="D15" s="50" t="s">
        <v>95</v>
      </c>
      <c r="E15" s="2" t="str">
        <v>List of local public movie screenings</v>
      </c>
    </row>
    <row r="16" spans="1:6">
      <c r="C16" s="50" t="s">
        <v>82</v>
      </c>
      <c r="D16" s="50" t="s">
        <v>98</v>
      </c>
      <c r="E16" s="2" t="str">
        <v>TV Guide</v>
      </c>
    </row>
    <row r="17" spans="3:5">
      <c r="C17" s="50" t="s">
        <v>93</v>
      </c>
      <c r="D17" s="50" t="s">
        <v>99</v>
      </c>
      <c r="E17" s="2" t="str">
        <v>TV remote</v>
      </c>
    </row>
    <row r="18" spans="3:5">
      <c r="C18" s="50" t="s">
        <v>94</v>
      </c>
      <c r="D18" s="50" t="s">
        <v>101</v>
      </c>
      <c r="E18" s="2" t="str">
        <v>Computer/video game cases with covers</v>
      </c>
    </row>
    <row r="19" spans="3:5">
      <c r="C19" s="50" t="s">
        <v>95</v>
      </c>
      <c r="D19" s="50" t="s">
        <v>105</v>
      </c>
      <c r="E19" s="2" t="str">
        <v>Cooking utensils</v>
      </c>
    </row>
    <row r="20" spans="3:5">
      <c r="C20" s="50" t="s">
        <v>96</v>
      </c>
      <c r="D20" s="50" t="s">
        <v>106</v>
      </c>
      <c r="E20" s="2" t="str">
        <v>Cooking magazines</v>
      </c>
    </row>
    <row r="21" spans="3:5">
      <c r="C21" s="50" t="s">
        <v>97</v>
      </c>
      <c r="D21" s="54" t="s">
        <v>108</v>
      </c>
      <c r="E21" s="2" t="str">
        <v>What the World Eats</v>
      </c>
    </row>
    <row r="22" spans="3:5">
      <c r="C22" s="50" t="s">
        <v>83</v>
      </c>
      <c r="D22" s="50" t="s">
        <v>111</v>
      </c>
      <c r="E22" s="2" t="str">
        <v>Markers, pastels, etc.</v>
      </c>
    </row>
    <row r="23" spans="3:5">
      <c r="C23" s="50" t="s">
        <v>98</v>
      </c>
      <c r="D23" s="50" t="s">
        <v>112</v>
      </c>
      <c r="E23" s="2" t="str">
        <v>Art supplies</v>
      </c>
    </row>
    <row r="24" spans="3:5">
      <c r="C24" s="50" t="s">
        <v>99</v>
      </c>
      <c r="D24" s="50" t="s">
        <v>113</v>
      </c>
      <c r="E24" s="2" t="str">
        <v>List of local art supply shops</v>
      </c>
    </row>
    <row r="25" spans="3:5">
      <c r="C25" s="50" t="s">
        <v>100</v>
      </c>
      <c r="D25" s="50" t="s">
        <v>114</v>
      </c>
      <c r="E25" s="2" t="str">
        <v>List of local galleries/museums</v>
      </c>
    </row>
    <row r="26" spans="3:5">
      <c r="C26" s="50" t="s">
        <v>101</v>
      </c>
      <c r="D26" s="50" t="s">
        <v>115</v>
      </c>
      <c r="E26" s="2" t="str">
        <v>Advertisements for hobby stores</v>
      </c>
    </row>
    <row r="27" spans="3:5">
      <c r="C27" s="50" t="s">
        <v>102</v>
      </c>
      <c r="D27" s="50" t="s">
        <v>116</v>
      </c>
      <c r="E27" s="2" t="str">
        <v>Gardening tools</v>
      </c>
    </row>
    <row r="28" spans="3:5">
      <c r="C28" s="50" t="s">
        <v>103</v>
      </c>
      <c r="D28" s="50" t="s">
        <v>122</v>
      </c>
      <c r="E28" s="2" t="str">
        <v>List of local garden supply stores</v>
      </c>
    </row>
    <row r="29" spans="3:5">
      <c r="C29" s="50" t="s">
        <v>104</v>
      </c>
      <c r="D29" s="50" t="s">
        <v>123</v>
      </c>
      <c r="E29" s="2" t="str">
        <v>Seed packets</v>
      </c>
    </row>
    <row r="30" spans="3:5">
      <c r="C30" s="50" t="s">
        <v>105</v>
      </c>
      <c r="D30" s="50" t="s">
        <v>117</v>
      </c>
      <c r="E30" s="2" t="str">
        <v>List of local book stores</v>
      </c>
    </row>
    <row r="31" spans="3:5">
      <c r="C31" s="50" t="s">
        <v>106</v>
      </c>
      <c r="D31" s="50" t="s">
        <v>119</v>
      </c>
      <c r="E31" s="2" t="str">
        <v>Local newspaper</v>
      </c>
    </row>
    <row r="32" spans="3:5">
      <c r="C32" s="50" t="s">
        <v>107</v>
      </c>
      <c r="D32" s="50" t="s">
        <v>120</v>
      </c>
      <c r="E32" s="2" t="str">
        <v>Magazines</v>
      </c>
    </row>
    <row r="33" spans="3:5">
      <c r="C33" s="54" t="s">
        <v>108</v>
      </c>
      <c r="D33" s="50" t="s">
        <v>128</v>
      </c>
      <c r="E33" s="2" t="str">
        <v>Paper</v>
      </c>
    </row>
    <row r="34" spans="3:5">
      <c r="C34" s="50" t="s">
        <v>109</v>
      </c>
      <c r="D34" s="50" t="s">
        <v>130</v>
      </c>
      <c r="E34" s="2" t="str">
        <v>Travel board games</v>
      </c>
    </row>
    <row r="35" spans="3:5">
      <c r="C35" s="50" t="s">
        <v>288</v>
      </c>
      <c r="D35" s="50" t="s">
        <v>131</v>
      </c>
      <c r="E35" s="2" t="str">
        <v>Playing cards</v>
      </c>
    </row>
    <row r="36" spans="3:5">
      <c r="C36" s="50" t="s">
        <v>111</v>
      </c>
      <c r="D36" s="50" t="s">
        <v>132</v>
      </c>
      <c r="E36" s="2" t="str">
        <v>Dice</v>
      </c>
    </row>
    <row r="37" spans="3:5">
      <c r="C37" s="50" t="s">
        <v>112</v>
      </c>
      <c r="D37" s="50" t="s">
        <v>133</v>
      </c>
      <c r="E37" s="2" t="str">
        <v>Puzzles</v>
      </c>
    </row>
    <row r="38" spans="3:5">
      <c r="C38" s="50" t="s">
        <v>113</v>
      </c>
      <c r="D38" s="50" t="s">
        <v>134</v>
      </c>
      <c r="E38" s="2" t="str">
        <v>Markers</v>
      </c>
    </row>
    <row r="39" spans="3:5">
      <c r="C39" s="50" t="s">
        <v>114</v>
      </c>
      <c r="D39" s="50" t="s">
        <v>135</v>
      </c>
      <c r="E39" s="2" t="str">
        <v>Personal white board</v>
      </c>
    </row>
    <row r="40" spans="3:5">
      <c r="C40" s="50" t="s">
        <v>115</v>
      </c>
      <c r="D40" s="50" t="s">
        <v>136</v>
      </c>
      <c r="E40" s="2" t="str">
        <v>Fly swatter</v>
      </c>
    </row>
    <row r="41" spans="3:5">
      <c r="C41" s="50" t="s">
        <v>297</v>
      </c>
      <c r="D41" s="50" t="s">
        <v>137</v>
      </c>
      <c r="E41" s="2" t="str">
        <v>Timer</v>
      </c>
    </row>
    <row r="42" spans="3:5">
      <c r="C42" s="50" t="s">
        <v>298</v>
      </c>
      <c r="D42" s="50" t="s">
        <v>161</v>
      </c>
      <c r="E42" s="2" t="str">
        <v>Job application</v>
      </c>
    </row>
    <row r="43" spans="3:5">
      <c r="C43" s="50" t="s">
        <v>116</v>
      </c>
      <c r="D43" s="50" t="s">
        <v>162</v>
      </c>
      <c r="E43" s="2" t="str">
        <v>Job classified ads</v>
      </c>
    </row>
    <row r="44" spans="3:5">
      <c r="C44" s="50" t="s">
        <v>121</v>
      </c>
      <c r="D44" s="50" t="s">
        <v>280</v>
      </c>
      <c r="E44" s="2" t="str">
        <v>List/Pictures of top 10 local employers</v>
      </c>
    </row>
    <row r="45" spans="3:5">
      <c r="C45" s="50" t="s">
        <v>122</v>
      </c>
      <c r="D45" s="50" t="s">
        <v>281</v>
      </c>
      <c r="E45" s="2" t="str">
        <v>List/Pictures of top 10 local industries</v>
      </c>
    </row>
    <row r="46" spans="3:5">
      <c r="C46" s="50" t="s">
        <v>123</v>
      </c>
      <c r="D46" s="50" t="s">
        <v>163</v>
      </c>
      <c r="E46" s="2" t="str">
        <v>Public transportation map</v>
      </c>
    </row>
    <row r="47" spans="3:5">
      <c r="C47" s="50" t="s">
        <v>117</v>
      </c>
      <c r="D47" s="50" t="s">
        <v>165</v>
      </c>
      <c r="E47" s="2" t="str">
        <v>Sample job review form</v>
      </c>
    </row>
    <row r="48" spans="3:5">
      <c r="C48" s="50" t="s">
        <v>118</v>
      </c>
      <c r="D48" s="50" t="s">
        <v>167</v>
      </c>
      <c r="E48" s="2" t="str">
        <v>Used/old cell phone</v>
      </c>
    </row>
    <row r="49" spans="3:5">
      <c r="C49" s="50" t="s">
        <v>119</v>
      </c>
      <c r="D49" s="50" t="s">
        <v>168</v>
      </c>
      <c r="E49" s="2" t="str">
        <v>Sample student report card</v>
      </c>
    </row>
    <row r="50" spans="3:5">
      <c r="C50" s="50" t="s">
        <v>120</v>
      </c>
      <c r="D50" s="50" t="s">
        <v>169</v>
      </c>
      <c r="E50" s="2" t="str">
        <v>Sample notes home from teachers</v>
      </c>
    </row>
    <row r="51" spans="3:5">
      <c r="C51" s="50" t="s">
        <v>289</v>
      </c>
      <c r="D51" s="50" t="s">
        <v>170</v>
      </c>
      <c r="E51" s="2" t="str">
        <v>Local school supply lists</v>
      </c>
    </row>
    <row r="52" spans="3:5">
      <c r="C52" s="50" t="s">
        <v>128</v>
      </c>
      <c r="D52" s="50" t="s">
        <v>171</v>
      </c>
      <c r="E52" s="2" t="str">
        <v>Local school calendar</v>
      </c>
    </row>
    <row r="53" spans="3:5">
      <c r="C53" s="50" t="s">
        <v>130</v>
      </c>
      <c r="D53" s="50" t="s">
        <v>173</v>
      </c>
      <c r="E53" s="2" t="str">
        <v>Hospital intake forms</v>
      </c>
    </row>
    <row r="54" spans="3:5">
      <c r="C54" s="50" t="s">
        <v>131</v>
      </c>
      <c r="D54" s="50" t="s">
        <v>174</v>
      </c>
      <c r="E54" s="2" t="str">
        <v>Medicine bottle/packages</v>
      </c>
    </row>
    <row r="55" spans="3:5">
      <c r="C55" s="50" t="s">
        <v>132</v>
      </c>
      <c r="D55" s="50" t="s">
        <v>176</v>
      </c>
      <c r="E55" s="2" t="str">
        <v>List of local vocational training programs</v>
      </c>
    </row>
    <row r="56" spans="3:5">
      <c r="C56" s="50" t="s">
        <v>133</v>
      </c>
      <c r="D56" s="50" t="s">
        <v>177</v>
      </c>
      <c r="E56" s="2" t="str">
        <v>Restaurant menus</v>
      </c>
    </row>
    <row r="57" spans="3:5">
      <c r="C57" s="50" t="s">
        <v>134</v>
      </c>
      <c r="D57" s="50" t="s">
        <v>180</v>
      </c>
      <c r="E57" s="2" t="str">
        <v>Empty alcohol bottles</v>
      </c>
    </row>
    <row r="58" spans="3:5">
      <c r="C58" s="50" t="s">
        <v>135</v>
      </c>
      <c r="D58" s="50" t="s">
        <v>181</v>
      </c>
      <c r="E58" s="2" t="str">
        <v>Meal receipt</v>
      </c>
    </row>
    <row r="59" spans="3:5">
      <c r="C59" s="50" t="s">
        <v>136</v>
      </c>
      <c r="D59" s="50" t="s">
        <v>182</v>
      </c>
      <c r="E59" s="2" t="str">
        <v>Immigrant services directory</v>
      </c>
    </row>
    <row r="60" spans="3:5">
      <c r="C60" s="50" t="s">
        <v>137</v>
      </c>
      <c r="D60" s="50" t="s">
        <v>184</v>
      </c>
      <c r="E60" s="2" t="str">
        <v>American flag</v>
      </c>
    </row>
    <row r="61" spans="3:5">
      <c r="C61" s="50" t="s">
        <v>161</v>
      </c>
      <c r="D61" s="50" t="s">
        <v>185</v>
      </c>
      <c r="E61" s="2" t="str">
        <v>Citizenship application (Form N-400)</v>
      </c>
    </row>
    <row r="62" spans="3:5">
      <c r="C62" s="50" t="s">
        <v>162</v>
      </c>
      <c r="D62" s="50" t="s">
        <v>186</v>
      </c>
      <c r="E62" s="2" t="str">
        <v>City map</v>
      </c>
    </row>
    <row r="63" spans="3:5">
      <c r="C63" s="50" t="s">
        <v>280</v>
      </c>
      <c r="D63" s="50" t="s">
        <v>187</v>
      </c>
      <c r="E63" s="2" t="str">
        <v>Local publications</v>
      </c>
    </row>
    <row r="64" spans="3:5">
      <c r="C64" s="50" t="s">
        <v>281</v>
      </c>
      <c r="D64" s="50" t="s">
        <v>188</v>
      </c>
      <c r="E64" s="2" t="str">
        <v>Sample work schedule</v>
      </c>
    </row>
    <row r="65" spans="3:5">
      <c r="C65" s="50" t="s">
        <v>163</v>
      </c>
      <c r="D65" s="50" t="s">
        <v>189</v>
      </c>
      <c r="E65" s="2" t="str">
        <v>Calendar</v>
      </c>
    </row>
    <row r="66" spans="3:5">
      <c r="C66" s="50" t="s">
        <v>164</v>
      </c>
      <c r="D66" s="50" t="s">
        <v>190</v>
      </c>
      <c r="E66" s="2" t="str">
        <v>Pay stub</v>
      </c>
    </row>
    <row r="67" spans="3:5">
      <c r="C67" s="50" t="s">
        <v>165</v>
      </c>
      <c r="D67" s="50" t="s">
        <v>193</v>
      </c>
      <c r="E67" s="2" t="str">
        <v>Children's books</v>
      </c>
    </row>
    <row r="68" spans="3:5">
      <c r="C68" s="50" t="s">
        <v>166</v>
      </c>
      <c r="D68" s="50" t="s">
        <v>194</v>
      </c>
      <c r="E68" s="2" t="str">
        <v>Popular children's games</v>
      </c>
    </row>
    <row r="69" spans="3:5">
      <c r="C69" s="50" t="s">
        <v>167</v>
      </c>
      <c r="D69" s="50" t="s">
        <v>195</v>
      </c>
      <c r="E69" s="2" t="str">
        <v>Children's toys</v>
      </c>
    </row>
    <row r="70" spans="3:5">
      <c r="C70" s="50" t="s">
        <v>168</v>
      </c>
      <c r="D70" s="50" t="s">
        <v>196</v>
      </c>
      <c r="E70" s="2" t="str">
        <v>Grocery store flyer</v>
      </c>
    </row>
    <row r="71" spans="3:5">
      <c r="C71" s="50" t="s">
        <v>169</v>
      </c>
      <c r="D71" s="50" t="s">
        <v>198</v>
      </c>
      <c r="E71" s="2" t="str">
        <v>Apartment application</v>
      </c>
    </row>
    <row r="72" spans="3:5">
      <c r="C72" s="50" t="s">
        <v>170</v>
      </c>
      <c r="D72" s="50" t="s">
        <v>200</v>
      </c>
      <c r="E72" s="2" t="str">
        <v>Holiday cards</v>
      </c>
    </row>
    <row r="73" spans="3:5">
      <c r="C73" s="50" t="s">
        <v>171</v>
      </c>
      <c r="D73" s="50" t="s">
        <v>202</v>
      </c>
      <c r="E73" s="2" t="str">
        <v>School calendar</v>
      </c>
    </row>
    <row r="74" spans="3:5">
      <c r="C74" s="50" t="s">
        <v>172</v>
      </c>
      <c r="D74" s="50" t="s">
        <v>203</v>
      </c>
      <c r="E74" s="2" t="str">
        <v>Flyers for school events</v>
      </c>
    </row>
    <row r="75" spans="3:5">
      <c r="C75" s="50" t="s">
        <v>173</v>
      </c>
      <c r="D75" s="50" t="s">
        <v>205</v>
      </c>
      <c r="E75" s="2" t="str">
        <v>Clock with moveable hands</v>
      </c>
    </row>
    <row r="76" spans="3:5">
      <c r="C76" s="50" t="s">
        <v>174</v>
      </c>
      <c r="D76" s="50" t="s">
        <v>207</v>
      </c>
      <c r="E76" s="2" t="str">
        <v>Play money</v>
      </c>
    </row>
    <row r="77" spans="3:5">
      <c r="C77" s="50" t="s">
        <v>175</v>
      </c>
      <c r="D77" s="50" t="s">
        <v>208</v>
      </c>
      <c r="E77" s="2" t="str">
        <v>Public transportation schedule</v>
      </c>
    </row>
    <row r="78" spans="3:5">
      <c r="C78" s="50" t="s">
        <v>176</v>
      </c>
      <c r="D78" s="50" t="s">
        <v>209</v>
      </c>
      <c r="E78" s="2" t="str">
        <v>Grocery store map</v>
      </c>
    </row>
    <row r="79" spans="3:5">
      <c r="C79" s="50" t="s">
        <v>177</v>
      </c>
      <c r="D79" s="50" t="s">
        <v>210</v>
      </c>
      <c r="E79" s="2" t="str">
        <v>Grocery receipt</v>
      </c>
    </row>
    <row r="80" spans="3:5">
      <c r="C80" s="50" t="s">
        <v>178</v>
      </c>
      <c r="D80" s="50" t="s">
        <v>211</v>
      </c>
      <c r="E80" s="2" t="str">
        <v>Utility bill</v>
      </c>
    </row>
    <row r="81" spans="3:5">
      <c r="C81" s="50" t="s">
        <v>179</v>
      </c>
      <c r="D81" s="50" t="s">
        <v>213</v>
      </c>
      <c r="E81" s="2" t="str">
        <v>Resume</v>
      </c>
    </row>
    <row r="82" spans="3:5">
      <c r="C82" s="50" t="s">
        <v>180</v>
      </c>
      <c r="D82" s="50" t="s">
        <v>214</v>
      </c>
      <c r="E82" s="2" t="str">
        <v>Letter of Recommendation</v>
      </c>
    </row>
    <row r="83" spans="3:5">
      <c r="C83" s="50" t="s">
        <v>181</v>
      </c>
      <c r="D83" s="50" t="s">
        <v>235</v>
      </c>
      <c r="E83" s="2" t="str">
        <v>Car magazines</v>
      </c>
    </row>
    <row r="84" spans="3:5">
      <c r="C84" s="50" t="s">
        <v>182</v>
      </c>
      <c r="D84" s="50" t="s">
        <v>285</v>
      </c>
      <c r="E84" s="2" t="str">
        <v>Advertisements for local auto shops</v>
      </c>
    </row>
    <row r="85" spans="3:5">
      <c r="C85" s="50" t="s">
        <v>183</v>
      </c>
      <c r="D85" s="50" t="s">
        <v>286</v>
      </c>
      <c r="E85" s="2" t="str">
        <v>List of local bike shops</v>
      </c>
    </row>
    <row r="86" spans="3:5">
      <c r="C86" s="50" t="s">
        <v>184</v>
      </c>
      <c r="D86" s="50" t="s">
        <v>222</v>
      </c>
      <c r="E86" s="2" t="str">
        <v>Advertisements for infant/toddler stores</v>
      </c>
    </row>
    <row r="87" spans="3:5">
      <c r="C87" s="50" t="s">
        <v>185</v>
      </c>
      <c r="D87" s="50" t="s">
        <v>224</v>
      </c>
      <c r="E87" s="2" t="str">
        <v>First aid items</v>
      </c>
    </row>
    <row r="88" spans="3:5">
      <c r="C88" s="50" t="s">
        <v>186</v>
      </c>
      <c r="D88" s="50" t="s">
        <v>226</v>
      </c>
      <c r="E88" s="2" t="str">
        <v>Dishes</v>
      </c>
    </row>
    <row r="89" spans="3:5">
      <c r="C89" s="50" t="s">
        <v>187</v>
      </c>
      <c r="D89" s="50" t="s">
        <v>227</v>
      </c>
      <c r="E89" s="2" t="str">
        <v>Cleaning supplies</v>
      </c>
    </row>
    <row r="90" spans="3:5">
      <c r="C90" s="50" t="s">
        <v>188</v>
      </c>
      <c r="D90" s="50" t="s">
        <v>229</v>
      </c>
      <c r="E90" s="2" t="str">
        <v>Work Schedule</v>
      </c>
    </row>
    <row r="91" spans="3:5">
      <c r="C91" s="50" t="s">
        <v>189</v>
      </c>
      <c r="D91" s="50" t="s">
        <v>230</v>
      </c>
      <c r="E91" s="2" t="str">
        <v>Tools</v>
      </c>
    </row>
    <row r="92" spans="3:5">
      <c r="C92" s="50" t="s">
        <v>190</v>
      </c>
      <c r="D92" s="50" t="s">
        <v>231</v>
      </c>
      <c r="E92" s="2" t="str">
        <v>Work gloves</v>
      </c>
    </row>
    <row r="93" spans="3:5">
      <c r="C93" s="50" t="s">
        <v>191</v>
      </c>
      <c r="D93" s="50" t="s">
        <v>232</v>
      </c>
      <c r="E93" s="2" t="str">
        <v>Hard hat</v>
      </c>
    </row>
    <row r="94" spans="3:5">
      <c r="C94" s="50" t="s">
        <v>193</v>
      </c>
      <c r="D94" s="50" t="s">
        <v>287</v>
      </c>
      <c r="E94" s="2" t="str">
        <v>Lawn implements</v>
      </c>
    </row>
    <row r="95" spans="3:5">
      <c r="C95" s="50" t="s">
        <v>194</v>
      </c>
      <c r="D95" s="50" t="s">
        <v>233</v>
      </c>
      <c r="E95" s="2" t="str">
        <v>Gardening gloves</v>
      </c>
    </row>
    <row r="96" spans="3:5">
      <c r="C96" s="50" t="s">
        <v>195</v>
      </c>
      <c r="D96" s="50" t="s">
        <v>234</v>
      </c>
      <c r="E96" s="2" t="str">
        <v>Advertisements for local auto parts stores</v>
      </c>
    </row>
    <row r="97" spans="3:5">
      <c r="C97" s="50" t="s">
        <v>196</v>
      </c>
      <c r="D97" s="50" t="s">
        <v>236</v>
      </c>
      <c r="E97" s="2" t="str">
        <v>Cleaning gloves</v>
      </c>
    </row>
    <row r="98" spans="3:5">
      <c r="C98" s="50" t="s">
        <v>197</v>
      </c>
      <c r="D98" s="50" t="s">
        <v>237</v>
      </c>
      <c r="E98" s="2" t="str">
        <v>Phone</v>
      </c>
    </row>
    <row r="99" spans="3:5">
      <c r="C99" s="50" t="s">
        <v>198</v>
      </c>
      <c r="D99" s="50" t="s">
        <v>238</v>
      </c>
      <c r="E99" s="2" t="str">
        <v>Message pad</v>
      </c>
    </row>
    <row r="100" spans="3:5">
      <c r="C100" s="50" t="s">
        <v>199</v>
      </c>
      <c r="D100" s="50" t="s">
        <v>239</v>
      </c>
      <c r="E100" s="2" t="str">
        <v>Office supplies</v>
      </c>
    </row>
    <row r="101" spans="3:5">
      <c r="C101" s="50" t="s">
        <v>200</v>
      </c>
      <c r="D101" s="50" t="s">
        <v>240</v>
      </c>
      <c r="E101" s="2" t="str">
        <v>Medicine bottles</v>
      </c>
    </row>
    <row r="102" spans="3:5">
      <c r="C102" s="50" t="s">
        <v>201</v>
      </c>
      <c r="D102" s="50" t="s">
        <v>241</v>
      </c>
      <c r="E102" s="2" t="str">
        <v>Thermometer</v>
      </c>
    </row>
    <row r="103" spans="3:5">
      <c r="C103" s="50" t="s">
        <v>202</v>
      </c>
      <c r="D103" s="50" t="s">
        <v>242</v>
      </c>
      <c r="E103" s="2" t="str">
        <v>Gloves</v>
      </c>
    </row>
    <row r="104" spans="3:5">
      <c r="C104" s="50" t="s">
        <v>203</v>
      </c>
      <c r="D104" s="3" t="s">
        <v>295</v>
      </c>
      <c r="E104" s="2" t="str">
        <v>App: US Citizenship Test Trainer (Android)</v>
      </c>
    </row>
    <row r="105" spans="3:5">
      <c r="C105" s="50" t="s">
        <v>205</v>
      </c>
      <c r="D105" s="3" t="s">
        <v>296</v>
      </c>
      <c r="E105" s="2" t="str">
        <v>App: Free US Citizenship Test (iOS)</v>
      </c>
    </row>
    <row r="106" spans="3:5">
      <c r="C106" s="50" t="s">
        <v>207</v>
      </c>
      <c r="D106" s="3" t="s">
        <v>129</v>
      </c>
      <c r="E106" s="2" t="str">
        <v xml:space="preserve"> </v>
      </c>
    </row>
    <row r="107" spans="3:5">
      <c r="C107" s="50" t="s">
        <v>208</v>
      </c>
      <c r="D107" s="3" t="s">
        <v>129</v>
      </c>
      <c r="E107" s="2" t="str">
        <v xml:space="preserve"> </v>
      </c>
    </row>
    <row r="108" spans="3:5">
      <c r="C108" s="50" t="s">
        <v>209</v>
      </c>
      <c r="D108" s="3" t="s">
        <v>129</v>
      </c>
      <c r="E108" s="2" t="str">
        <v xml:space="preserve"> </v>
      </c>
    </row>
    <row r="109" spans="3:5">
      <c r="C109" s="50" t="s">
        <v>210</v>
      </c>
      <c r="D109" s="3" t="s">
        <v>129</v>
      </c>
      <c r="E109" s="2" t="str">
        <v xml:space="preserve"> </v>
      </c>
    </row>
    <row r="110" spans="3:5">
      <c r="C110" s="50" t="s">
        <v>211</v>
      </c>
      <c r="D110" s="3" t="s">
        <v>129</v>
      </c>
      <c r="E110" s="2" t="str">
        <v xml:space="preserve"> </v>
      </c>
    </row>
    <row r="111" spans="3:5">
      <c r="C111" s="50" t="s">
        <v>212</v>
      </c>
      <c r="D111" s="3" t="s">
        <v>129</v>
      </c>
      <c r="E111" s="2" t="str">
        <v xml:space="preserve"> </v>
      </c>
    </row>
    <row r="112" spans="3:5">
      <c r="C112" s="50" t="s">
        <v>213</v>
      </c>
      <c r="D112" s="3" t="s">
        <v>129</v>
      </c>
      <c r="E112" s="2" t="str">
        <v xml:space="preserve"> </v>
      </c>
    </row>
    <row r="113" spans="3:5">
      <c r="C113" s="50" t="s">
        <v>214</v>
      </c>
      <c r="D113" s="3" t="s">
        <v>129</v>
      </c>
      <c r="E113" s="2" t="str">
        <v xml:space="preserve"> </v>
      </c>
    </row>
    <row r="114" spans="3:5">
      <c r="C114" s="50" t="s">
        <v>282</v>
      </c>
      <c r="D114" s="3" t="s">
        <v>129</v>
      </c>
      <c r="E114" s="2" t="str">
        <v xml:space="preserve"> </v>
      </c>
    </row>
    <row r="115" spans="3:5">
      <c r="C115" s="50" t="s">
        <v>283</v>
      </c>
      <c r="D115" s="3" t="s">
        <v>129</v>
      </c>
      <c r="E115" s="2" t="str">
        <v xml:space="preserve"> </v>
      </c>
    </row>
    <row r="116" spans="3:5">
      <c r="C116" s="50" t="s">
        <v>284</v>
      </c>
      <c r="D116" s="3" t="s">
        <v>129</v>
      </c>
      <c r="E116" s="2" t="str">
        <v xml:space="preserve"> </v>
      </c>
    </row>
    <row r="117" spans="3:5">
      <c r="C117" s="50" t="s">
        <v>235</v>
      </c>
      <c r="D117" s="3" t="s">
        <v>129</v>
      </c>
      <c r="E117" s="2" t="str">
        <v xml:space="preserve"> </v>
      </c>
    </row>
    <row r="118" spans="3:5">
      <c r="C118" s="50" t="s">
        <v>285</v>
      </c>
      <c r="D118" s="3" t="s">
        <v>129</v>
      </c>
      <c r="E118" s="2" t="str">
        <v xml:space="preserve"> </v>
      </c>
    </row>
    <row r="119" spans="3:5">
      <c r="C119" s="50" t="s">
        <v>286</v>
      </c>
      <c r="D119" s="3" t="s">
        <v>129</v>
      </c>
      <c r="E119" s="2" t="str">
        <v xml:space="preserve"> </v>
      </c>
    </row>
    <row r="120" spans="3:5">
      <c r="C120" s="50" t="s">
        <v>222</v>
      </c>
      <c r="D120" s="3" t="s">
        <v>129</v>
      </c>
      <c r="E120" s="2" t="str">
        <v xml:space="preserve"> </v>
      </c>
    </row>
    <row r="121" spans="3:5">
      <c r="C121" s="50" t="s">
        <v>223</v>
      </c>
      <c r="D121" s="3" t="s">
        <v>129</v>
      </c>
      <c r="E121" s="2" t="str">
        <v xml:space="preserve"> </v>
      </c>
    </row>
    <row r="122" spans="3:5">
      <c r="C122" s="50" t="s">
        <v>224</v>
      </c>
      <c r="D122" s="3" t="s">
        <v>129</v>
      </c>
      <c r="E122" s="2" t="str">
        <v xml:space="preserve"> </v>
      </c>
    </row>
    <row r="123" spans="3:5">
      <c r="C123" s="50" t="s">
        <v>226</v>
      </c>
      <c r="D123" s="3" t="s">
        <v>129</v>
      </c>
      <c r="E123" s="2" t="str">
        <v xml:space="preserve"> </v>
      </c>
    </row>
    <row r="124" spans="3:5">
      <c r="C124" s="50" t="s">
        <v>227</v>
      </c>
      <c r="D124" s="3" t="s">
        <v>129</v>
      </c>
      <c r="E124" s="2" t="str">
        <v xml:space="preserve"> </v>
      </c>
    </row>
    <row r="125" spans="3:5">
      <c r="C125" s="50" t="s">
        <v>229</v>
      </c>
      <c r="D125" s="3" t="s">
        <v>129</v>
      </c>
      <c r="E125" s="2" t="str">
        <v xml:space="preserve"> </v>
      </c>
    </row>
    <row r="126" spans="3:5">
      <c r="C126" s="50" t="s">
        <v>230</v>
      </c>
      <c r="D126" s="3" t="s">
        <v>129</v>
      </c>
      <c r="E126" s="2" t="str">
        <v xml:space="preserve"> </v>
      </c>
    </row>
    <row r="127" spans="3:5">
      <c r="C127" s="50" t="s">
        <v>231</v>
      </c>
      <c r="D127" s="3" t="s">
        <v>129</v>
      </c>
      <c r="E127" s="2" t="str">
        <v xml:space="preserve"> </v>
      </c>
    </row>
    <row r="128" spans="3:5">
      <c r="C128" s="50" t="s">
        <v>232</v>
      </c>
      <c r="D128" s="3" t="s">
        <v>129</v>
      </c>
      <c r="E128" s="2" t="str">
        <v xml:space="preserve"> </v>
      </c>
    </row>
    <row r="129" spans="3:5">
      <c r="C129" s="50" t="s">
        <v>287</v>
      </c>
      <c r="D129" s="3" t="s">
        <v>129</v>
      </c>
      <c r="E129" s="2" t="str">
        <v xml:space="preserve"> </v>
      </c>
    </row>
    <row r="130" spans="3:5">
      <c r="C130" s="50" t="s">
        <v>233</v>
      </c>
      <c r="D130" s="3" t="s">
        <v>129</v>
      </c>
      <c r="E130" s="2" t="str">
        <v xml:space="preserve"> </v>
      </c>
    </row>
    <row r="131" spans="3:5">
      <c r="C131" s="50" t="s">
        <v>234</v>
      </c>
      <c r="D131" s="3" t="s">
        <v>129</v>
      </c>
      <c r="E131" s="2" t="str">
        <v xml:space="preserve"> </v>
      </c>
    </row>
    <row r="132" spans="3:5">
      <c r="C132" s="50" t="s">
        <v>236</v>
      </c>
      <c r="D132" s="3" t="s">
        <v>129</v>
      </c>
      <c r="E132" s="2" t="str">
        <v xml:space="preserve"> </v>
      </c>
    </row>
    <row r="133" spans="3:5">
      <c r="C133" s="50" t="s">
        <v>237</v>
      </c>
      <c r="D133" s="3" t="s">
        <v>129</v>
      </c>
      <c r="E133" s="2" t="str">
        <v xml:space="preserve"> </v>
      </c>
    </row>
    <row r="134" spans="3:5">
      <c r="C134" s="50" t="s">
        <v>238</v>
      </c>
      <c r="D134" s="3" t="s">
        <v>129</v>
      </c>
      <c r="E134" s="2" t="str">
        <v xml:space="preserve"> </v>
      </c>
    </row>
    <row r="135" spans="3:5">
      <c r="C135" s="50" t="s">
        <v>239</v>
      </c>
      <c r="D135" s="3" t="s">
        <v>129</v>
      </c>
      <c r="E135" s="2" t="str">
        <v xml:space="preserve"> </v>
      </c>
    </row>
    <row r="136" spans="3:5">
      <c r="C136" s="50" t="s">
        <v>240</v>
      </c>
      <c r="D136" s="3" t="s">
        <v>129</v>
      </c>
      <c r="E136" s="2" t="str">
        <v xml:space="preserve"> </v>
      </c>
    </row>
    <row r="137" spans="3:5">
      <c r="C137" s="50" t="s">
        <v>241</v>
      </c>
      <c r="D137" s="3" t="s">
        <v>129</v>
      </c>
      <c r="E137" s="2" t="str">
        <v xml:space="preserve"> </v>
      </c>
    </row>
    <row r="138" spans="3:5">
      <c r="C138" s="50" t="s">
        <v>242</v>
      </c>
      <c r="D138" s="3" t="s">
        <v>129</v>
      </c>
      <c r="E138" s="2" t="str">
        <v xml:space="preserve"> </v>
      </c>
    </row>
    <row r="139" spans="3:5">
      <c r="C139" s="3" t="s">
        <v>295</v>
      </c>
      <c r="D139" s="3" t="s">
        <v>129</v>
      </c>
      <c r="E139" s="2" t="str">
        <v xml:space="preserve"> </v>
      </c>
    </row>
    <row r="140" spans="3:5">
      <c r="C140" s="3" t="s">
        <v>296</v>
      </c>
      <c r="D140" s="3" t="s">
        <v>129</v>
      </c>
      <c r="E140" s="2" t="str">
        <v xml:space="preserve"> 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40"/>
  <sheetViews>
    <sheetView zoomScaleNormal="100" workbookViewId="0">
      <selection activeCell="R32" sqref="R32"/>
    </sheetView>
  </sheetViews>
  <sheetFormatPr defaultRowHeight="15"/>
  <cols>
    <col min="1" max="1" width="41.85546875" style="2" customWidth="1"/>
    <col min="2" max="2" width="3.7109375" style="2" customWidth="1"/>
    <col min="3" max="3" width="37" style="3" hidden="1" customWidth="1"/>
    <col min="4" max="4" width="34.7109375" style="3" hidden="1" customWidth="1"/>
    <col min="5" max="5" width="37.28515625" style="2" customWidth="1"/>
    <col min="6" max="16384" width="9.140625" style="2"/>
  </cols>
  <sheetData>
    <row r="1" spans="1:6" ht="15.75">
      <c r="C1" s="17" t="s">
        <v>29</v>
      </c>
      <c r="D1" s="17" t="s">
        <v>30</v>
      </c>
      <c r="E1" s="55" t="s">
        <v>275</v>
      </c>
      <c r="F1" s="52"/>
    </row>
    <row r="2" spans="1:6" ht="15.75">
      <c r="A2" s="12" t="s">
        <v>138</v>
      </c>
      <c r="C2" s="50" t="s">
        <v>74</v>
      </c>
      <c r="D2" s="3" t="s">
        <v>74</v>
      </c>
      <c r="E2" s="2" t="str">
        <f t="array" ref="E2:E140">IF('Needs Assessment'!G85='Needs Assessment'!F85,C2:C140,IF('Needs Assessment'!G85='Needs Assessment'!F86,D2:D140))</f>
        <v>Sporting equipment</v>
      </c>
    </row>
    <row r="3" spans="1:6">
      <c r="C3" s="50" t="s">
        <v>87</v>
      </c>
      <c r="D3" s="3" t="s">
        <v>87</v>
      </c>
      <c r="E3" s="2" t="str">
        <v>Local parks map</v>
      </c>
    </row>
    <row r="4" spans="1:6">
      <c r="C4" s="50" t="s">
        <v>88</v>
      </c>
      <c r="D4" s="3" t="s">
        <v>88</v>
      </c>
      <c r="E4" s="2" t="str">
        <v>Neighborhood map</v>
      </c>
    </row>
    <row r="5" spans="1:6">
      <c r="C5" s="50" t="s">
        <v>89</v>
      </c>
      <c r="D5" s="3" t="s">
        <v>89</v>
      </c>
      <c r="E5" s="2" t="str">
        <v>Pictures of people playing sports</v>
      </c>
    </row>
    <row r="6" spans="1:6">
      <c r="C6" s="50" t="s">
        <v>90</v>
      </c>
      <c r="D6" s="3" t="s">
        <v>91</v>
      </c>
      <c r="E6" s="2" t="str">
        <v>Sports magazines</v>
      </c>
    </row>
    <row r="7" spans="1:6">
      <c r="C7" s="50" t="s">
        <v>91</v>
      </c>
      <c r="D7" s="3" t="s">
        <v>92</v>
      </c>
      <c r="E7" s="2" t="str">
        <v>Pictures of music instruments</v>
      </c>
    </row>
    <row r="8" spans="1:6">
      <c r="C8" s="50" t="s">
        <v>92</v>
      </c>
      <c r="D8" s="3" t="s">
        <v>76</v>
      </c>
      <c r="E8" s="2" t="str">
        <v>Model clay</v>
      </c>
    </row>
    <row r="9" spans="1:6">
      <c r="C9" s="50" t="s">
        <v>75</v>
      </c>
      <c r="D9" s="3" t="s">
        <v>77</v>
      </c>
      <c r="E9" s="2" t="str">
        <v>List of local music venues</v>
      </c>
    </row>
    <row r="10" spans="1:6">
      <c r="C10" s="50" t="s">
        <v>76</v>
      </c>
      <c r="D10" s="3" t="s">
        <v>94</v>
      </c>
      <c r="E10" s="2" t="str">
        <v>Sample music</v>
      </c>
    </row>
    <row r="11" spans="1:6">
      <c r="C11" s="50" t="s">
        <v>77</v>
      </c>
      <c r="D11" s="3" t="s">
        <v>96</v>
      </c>
      <c r="E11" s="2" t="str">
        <v>Instruments</v>
      </c>
    </row>
    <row r="12" spans="1:6">
      <c r="C12" s="50" t="s">
        <v>84</v>
      </c>
      <c r="D12" s="3" t="s">
        <v>83</v>
      </c>
      <c r="E12" s="2" t="str">
        <v>DR: MeetUp.ccom</v>
      </c>
    </row>
    <row r="13" spans="1:6">
      <c r="C13" s="50" t="s">
        <v>81</v>
      </c>
      <c r="D13" s="3" t="s">
        <v>99</v>
      </c>
      <c r="E13" s="2" t="str">
        <v>Concert ticket stubs</v>
      </c>
    </row>
    <row r="14" spans="1:6">
      <c r="C14" s="50" t="s">
        <v>85</v>
      </c>
      <c r="D14" s="3" t="s">
        <v>100</v>
      </c>
      <c r="E14" s="2" t="str">
        <v>Local schedule of live music</v>
      </c>
    </row>
    <row r="15" spans="1:6">
      <c r="C15" s="50" t="s">
        <v>86</v>
      </c>
      <c r="D15" s="3" t="s">
        <v>101</v>
      </c>
      <c r="E15" s="2" t="str">
        <v>DR: Pandora.com</v>
      </c>
    </row>
    <row r="16" spans="1:6">
      <c r="C16" s="50" t="s">
        <v>82</v>
      </c>
      <c r="D16" s="3" t="s">
        <v>102</v>
      </c>
      <c r="E16" s="2" t="str">
        <v>Entertainment magazines</v>
      </c>
    </row>
    <row r="17" spans="3:5">
      <c r="C17" s="50" t="s">
        <v>93</v>
      </c>
      <c r="D17" s="3" t="s">
        <v>103</v>
      </c>
      <c r="E17" s="2" t="str">
        <v>List of local theaters with current showtimes</v>
      </c>
    </row>
    <row r="18" spans="3:5">
      <c r="C18" s="50" t="s">
        <v>94</v>
      </c>
      <c r="D18" s="3" t="s">
        <v>105</v>
      </c>
      <c r="E18" s="2" t="str">
        <v>Pictures of actors</v>
      </c>
    </row>
    <row r="19" spans="3:5">
      <c r="C19" s="50" t="s">
        <v>95</v>
      </c>
      <c r="D19" s="3" t="s">
        <v>107</v>
      </c>
      <c r="E19" s="2" t="str">
        <v>List of local public movie screenings</v>
      </c>
    </row>
    <row r="20" spans="3:5">
      <c r="C20" s="50" t="s">
        <v>96</v>
      </c>
      <c r="D20" s="29" t="s">
        <v>108</v>
      </c>
      <c r="E20" s="2" t="str">
        <v>DR: Netflix.com</v>
      </c>
    </row>
    <row r="21" spans="3:5">
      <c r="C21" s="50" t="s">
        <v>97</v>
      </c>
      <c r="D21" s="3" t="s">
        <v>109</v>
      </c>
      <c r="E21" s="2" t="str">
        <v>DR: IMDB.com</v>
      </c>
    </row>
    <row r="22" spans="3:5">
      <c r="C22" s="50" t="s">
        <v>83</v>
      </c>
      <c r="D22" s="3" t="s">
        <v>111</v>
      </c>
      <c r="E22" s="2" t="str">
        <v>Pictures of popular TV shows</v>
      </c>
    </row>
    <row r="23" spans="3:5">
      <c r="C23" s="50" t="s">
        <v>98</v>
      </c>
      <c r="D23" s="3" t="s">
        <v>112</v>
      </c>
      <c r="E23" s="2" t="str">
        <v>TV Guide</v>
      </c>
    </row>
    <row r="24" spans="3:5">
      <c r="C24" s="50" t="s">
        <v>99</v>
      </c>
      <c r="D24" s="3" t="s">
        <v>115</v>
      </c>
      <c r="E24" s="2" t="str">
        <v>TV remote</v>
      </c>
    </row>
    <row r="25" spans="3:5">
      <c r="C25" s="50" t="s">
        <v>100</v>
      </c>
      <c r="D25" s="3" t="s">
        <v>297</v>
      </c>
      <c r="E25" s="2" t="str">
        <v>DR: Hulu.com</v>
      </c>
    </row>
    <row r="26" spans="3:5">
      <c r="C26" s="50" t="s">
        <v>101</v>
      </c>
      <c r="D26" s="3" t="s">
        <v>298</v>
      </c>
      <c r="E26" s="2" t="str">
        <v>Computer/video game cases with covers</v>
      </c>
    </row>
    <row r="27" spans="3:5">
      <c r="C27" s="50" t="s">
        <v>102</v>
      </c>
      <c r="D27" s="3" t="s">
        <v>116</v>
      </c>
      <c r="E27" s="2" t="str">
        <v>Screenshots of in-game action</v>
      </c>
    </row>
    <row r="28" spans="3:5">
      <c r="C28" s="50" t="s">
        <v>103</v>
      </c>
      <c r="D28" s="3" t="s">
        <v>121</v>
      </c>
      <c r="E28" s="2" t="str">
        <v>Stills from video games</v>
      </c>
    </row>
    <row r="29" spans="3:5">
      <c r="C29" s="50" t="s">
        <v>104</v>
      </c>
      <c r="D29" s="3" t="s">
        <v>123</v>
      </c>
      <c r="E29" s="2" t="str">
        <v>DR: Secondlife.com</v>
      </c>
    </row>
    <row r="30" spans="3:5">
      <c r="C30" s="50" t="s">
        <v>105</v>
      </c>
      <c r="D30" s="3" t="s">
        <v>118</v>
      </c>
      <c r="E30" s="2" t="str">
        <v>Cooking utensils</v>
      </c>
    </row>
    <row r="31" spans="3:5">
      <c r="C31" s="50" t="s">
        <v>106</v>
      </c>
      <c r="D31" s="3" t="s">
        <v>128</v>
      </c>
      <c r="E31" s="2" t="str">
        <v>Cooking magazines</v>
      </c>
    </row>
    <row r="32" spans="3:5">
      <c r="C32" s="50" t="s">
        <v>107</v>
      </c>
      <c r="D32" s="3" t="s">
        <v>130</v>
      </c>
      <c r="E32" s="2" t="str">
        <v>Pictures of kitchens</v>
      </c>
    </row>
    <row r="33" spans="3:5">
      <c r="C33" s="54" t="s">
        <v>108</v>
      </c>
      <c r="D33" s="3" t="s">
        <v>131</v>
      </c>
      <c r="E33" s="2" t="str">
        <v>What the World Eats</v>
      </c>
    </row>
    <row r="34" spans="3:5">
      <c r="C34" s="50" t="s">
        <v>109</v>
      </c>
      <c r="D34" s="3" t="s">
        <v>132</v>
      </c>
      <c r="E34" s="2" t="str">
        <v>MyPlate poster</v>
      </c>
    </row>
    <row r="35" spans="3:5">
      <c r="C35" s="50" t="s">
        <v>288</v>
      </c>
      <c r="D35" s="3" t="s">
        <v>133</v>
      </c>
      <c r="E35" s="2" t="str">
        <v>DR: foodnetwork.om</v>
      </c>
    </row>
    <row r="36" spans="3:5">
      <c r="C36" s="50" t="s">
        <v>111</v>
      </c>
      <c r="D36" s="3" t="s">
        <v>134</v>
      </c>
      <c r="E36" s="2" t="str">
        <v>Markers, pastels, etc.</v>
      </c>
    </row>
    <row r="37" spans="3:5">
      <c r="C37" s="50" t="s">
        <v>112</v>
      </c>
      <c r="D37" s="3" t="s">
        <v>135</v>
      </c>
      <c r="E37" s="2" t="str">
        <v>Art supplies</v>
      </c>
    </row>
    <row r="38" spans="3:5">
      <c r="C38" s="50" t="s">
        <v>113</v>
      </c>
      <c r="D38" s="3" t="s">
        <v>136</v>
      </c>
      <c r="E38" s="2" t="str">
        <v>List of local art supply shops</v>
      </c>
    </row>
    <row r="39" spans="3:5">
      <c r="C39" s="50" t="s">
        <v>114</v>
      </c>
      <c r="D39" s="3" t="s">
        <v>137</v>
      </c>
      <c r="E39" s="2" t="str">
        <v>List of local galleries/museums</v>
      </c>
    </row>
    <row r="40" spans="3:5">
      <c r="C40" s="50" t="s">
        <v>115</v>
      </c>
      <c r="D40" s="3" t="s">
        <v>280</v>
      </c>
      <c r="E40" s="2" t="str">
        <v>Advertisements for hobby stores</v>
      </c>
    </row>
    <row r="41" spans="3:5">
      <c r="C41" s="50" t="s">
        <v>297</v>
      </c>
      <c r="D41" s="3" t="s">
        <v>281</v>
      </c>
      <c r="E41" s="2" t="str">
        <v>App: Educreations (ios)</v>
      </c>
    </row>
    <row r="42" spans="3:5">
      <c r="C42" s="50" t="s">
        <v>298</v>
      </c>
      <c r="D42" s="3" t="s">
        <v>163</v>
      </c>
      <c r="E42" s="2" t="str">
        <v>App: Brushes 3 (ios)</v>
      </c>
    </row>
    <row r="43" spans="3:5">
      <c r="C43" s="50" t="s">
        <v>116</v>
      </c>
      <c r="D43" s="3" t="s">
        <v>166</v>
      </c>
      <c r="E43" s="2" t="str">
        <v>Gardening tools</v>
      </c>
    </row>
    <row r="44" spans="3:5">
      <c r="C44" s="50" t="s">
        <v>121</v>
      </c>
      <c r="D44" s="3" t="s">
        <v>167</v>
      </c>
      <c r="E44" s="2" t="str">
        <v>Pictures of local flora/fauna</v>
      </c>
    </row>
    <row r="45" spans="3:5">
      <c r="C45" s="50" t="s">
        <v>122</v>
      </c>
      <c r="D45" s="3" t="s">
        <v>172</v>
      </c>
      <c r="E45" s="2" t="str">
        <v>List of local garden supply stores</v>
      </c>
    </row>
    <row r="46" spans="3:5">
      <c r="C46" s="50" t="s">
        <v>123</v>
      </c>
      <c r="D46" s="3" t="s">
        <v>175</v>
      </c>
      <c r="E46" s="2" t="str">
        <v>Seed packets</v>
      </c>
    </row>
    <row r="47" spans="3:5">
      <c r="C47" s="50" t="s">
        <v>117</v>
      </c>
      <c r="D47" s="3" t="s">
        <v>178</v>
      </c>
      <c r="E47" s="2" t="str">
        <v>List of local book stores</v>
      </c>
    </row>
    <row r="48" spans="3:5">
      <c r="C48" s="50" t="s">
        <v>118</v>
      </c>
      <c r="D48" s="3" t="s">
        <v>179</v>
      </c>
      <c r="E48" s="2" t="str">
        <v>Pictures of book covers</v>
      </c>
    </row>
    <row r="49" spans="3:5">
      <c r="C49" s="50" t="s">
        <v>119</v>
      </c>
      <c r="D49" s="3" t="s">
        <v>180</v>
      </c>
      <c r="E49" s="2" t="str">
        <v>Local newspaper</v>
      </c>
    </row>
    <row r="50" spans="3:5">
      <c r="C50" s="50" t="s">
        <v>120</v>
      </c>
      <c r="D50" s="3" t="s">
        <v>183</v>
      </c>
      <c r="E50" s="2" t="str">
        <v>Magazines</v>
      </c>
    </row>
    <row r="51" spans="3:5">
      <c r="C51" s="50" t="s">
        <v>289</v>
      </c>
      <c r="D51" s="3" t="s">
        <v>184</v>
      </c>
      <c r="E51" s="2" t="str">
        <v>DR: Amazon.com</v>
      </c>
    </row>
    <row r="52" spans="3:5">
      <c r="C52" s="50" t="s">
        <v>128</v>
      </c>
      <c r="D52" s="3" t="s">
        <v>186</v>
      </c>
      <c r="E52" s="2" t="str">
        <v>Paper</v>
      </c>
    </row>
    <row r="53" spans="3:5">
      <c r="C53" s="50" t="s">
        <v>130</v>
      </c>
      <c r="D53" s="3" t="s">
        <v>191</v>
      </c>
      <c r="E53" s="2" t="str">
        <v>Travel board games</v>
      </c>
    </row>
    <row r="54" spans="3:5">
      <c r="C54" s="50" t="s">
        <v>131</v>
      </c>
      <c r="D54" s="3" t="s">
        <v>194</v>
      </c>
      <c r="E54" s="2" t="str">
        <v>Playing cards</v>
      </c>
    </row>
    <row r="55" spans="3:5">
      <c r="C55" s="50" t="s">
        <v>132</v>
      </c>
      <c r="D55" s="3" t="s">
        <v>195</v>
      </c>
      <c r="E55" s="2" t="str">
        <v>Dice</v>
      </c>
    </row>
    <row r="56" spans="3:5">
      <c r="C56" s="50" t="s">
        <v>133</v>
      </c>
      <c r="D56" s="3" t="s">
        <v>196</v>
      </c>
      <c r="E56" s="2" t="str">
        <v>Puzzles</v>
      </c>
    </row>
    <row r="57" spans="3:5">
      <c r="C57" s="50" t="s">
        <v>134</v>
      </c>
      <c r="D57" s="3" t="s">
        <v>197</v>
      </c>
      <c r="E57" s="2" t="str">
        <v>Markers</v>
      </c>
    </row>
    <row r="58" spans="3:5">
      <c r="C58" s="50" t="s">
        <v>135</v>
      </c>
      <c r="D58" s="3" t="s">
        <v>199</v>
      </c>
      <c r="E58" s="2" t="str">
        <v>Personal white board</v>
      </c>
    </row>
    <row r="59" spans="3:5">
      <c r="C59" s="50" t="s">
        <v>136</v>
      </c>
      <c r="D59" s="3" t="s">
        <v>200</v>
      </c>
      <c r="E59" s="2" t="str">
        <v>Fly swatter</v>
      </c>
    </row>
    <row r="60" spans="3:5">
      <c r="C60" s="50" t="s">
        <v>137</v>
      </c>
      <c r="D60" s="3" t="s">
        <v>205</v>
      </c>
      <c r="E60" s="2" t="str">
        <v>Timer</v>
      </c>
    </row>
    <row r="61" spans="3:5">
      <c r="C61" s="50" t="s">
        <v>161</v>
      </c>
      <c r="D61" s="3" t="s">
        <v>207</v>
      </c>
      <c r="E61" s="2" t="str">
        <v>Job application</v>
      </c>
    </row>
    <row r="62" spans="3:5">
      <c r="C62" s="50" t="s">
        <v>162</v>
      </c>
      <c r="D62" s="3" t="s">
        <v>209</v>
      </c>
      <c r="E62" s="2" t="str">
        <v>Job classified ads</v>
      </c>
    </row>
    <row r="63" spans="3:5">
      <c r="C63" s="50" t="s">
        <v>280</v>
      </c>
      <c r="D63" s="3" t="s">
        <v>212</v>
      </c>
      <c r="E63" s="2" t="str">
        <v>List/Pictures of top 10 local employers</v>
      </c>
    </row>
    <row r="64" spans="3:5">
      <c r="C64" s="50" t="s">
        <v>281</v>
      </c>
      <c r="D64" s="3" t="s">
        <v>283</v>
      </c>
      <c r="E64" s="2" t="str">
        <v>List/Pictures of top 10 local industries</v>
      </c>
    </row>
    <row r="65" spans="3:5">
      <c r="C65" s="50" t="s">
        <v>163</v>
      </c>
      <c r="D65" s="3" t="s">
        <v>284</v>
      </c>
      <c r="E65" s="2" t="str">
        <v>Public transportation map</v>
      </c>
    </row>
    <row r="66" spans="3:5">
      <c r="C66" s="50" t="s">
        <v>164</v>
      </c>
      <c r="D66" s="3" t="s">
        <v>285</v>
      </c>
      <c r="E66" s="2" t="str">
        <v>DR: gcflearnfree.org</v>
      </c>
    </row>
    <row r="67" spans="3:5">
      <c r="C67" s="50" t="s">
        <v>165</v>
      </c>
      <c r="D67" s="3" t="s">
        <v>222</v>
      </c>
      <c r="E67" s="2" t="str">
        <v>Sample job review form</v>
      </c>
    </row>
    <row r="68" spans="3:5">
      <c r="C68" s="50" t="s">
        <v>166</v>
      </c>
      <c r="D68" s="3" t="s">
        <v>223</v>
      </c>
      <c r="E68" s="2" t="str">
        <v>Workplace photos</v>
      </c>
    </row>
    <row r="69" spans="3:5">
      <c r="C69" s="50" t="s">
        <v>167</v>
      </c>
      <c r="D69" s="3" t="s">
        <v>224</v>
      </c>
      <c r="E69" s="2" t="str">
        <v>Used/old cell phone</v>
      </c>
    </row>
    <row r="70" spans="3:5">
      <c r="C70" s="50" t="s">
        <v>168</v>
      </c>
      <c r="D70" s="3" t="s">
        <v>226</v>
      </c>
      <c r="E70" s="2" t="str">
        <v>Sample student report card</v>
      </c>
    </row>
    <row r="71" spans="3:5">
      <c r="C71" s="50" t="s">
        <v>169</v>
      </c>
      <c r="D71" s="3" t="s">
        <v>227</v>
      </c>
      <c r="E71" s="2" t="str">
        <v>Sample notes home from teachers</v>
      </c>
    </row>
    <row r="72" spans="3:5">
      <c r="C72" s="50" t="s">
        <v>170</v>
      </c>
      <c r="D72" s="3" t="s">
        <v>230</v>
      </c>
      <c r="E72" s="2" t="str">
        <v>Local school supply lists</v>
      </c>
    </row>
    <row r="73" spans="3:5">
      <c r="C73" s="50" t="s">
        <v>171</v>
      </c>
      <c r="D73" s="3" t="s">
        <v>231</v>
      </c>
      <c r="E73" s="2" t="str">
        <v>Local school calendar</v>
      </c>
    </row>
    <row r="74" spans="3:5">
      <c r="C74" s="50" t="s">
        <v>172</v>
      </c>
      <c r="D74" s="3" t="s">
        <v>232</v>
      </c>
      <c r="E74" s="2" t="str">
        <v>DR: http://www.nyc.gov/html/weareny/html/home/home.shtml</v>
      </c>
    </row>
    <row r="75" spans="3:5">
      <c r="C75" s="50" t="s">
        <v>173</v>
      </c>
      <c r="D75" s="3" t="s">
        <v>287</v>
      </c>
      <c r="E75" s="2" t="str">
        <v>Hospital intake forms</v>
      </c>
    </row>
    <row r="76" spans="3:5">
      <c r="C76" s="50" t="s">
        <v>174</v>
      </c>
      <c r="D76" s="3" t="s">
        <v>233</v>
      </c>
      <c r="E76" s="2" t="str">
        <v>Medicine bottle/packages</v>
      </c>
    </row>
    <row r="77" spans="3:5">
      <c r="C77" s="50" t="s">
        <v>175</v>
      </c>
      <c r="D77" s="3" t="s">
        <v>234</v>
      </c>
      <c r="E77" s="2" t="str">
        <v>Pictures of common medical equipment</v>
      </c>
    </row>
    <row r="78" spans="3:5">
      <c r="C78" s="50" t="s">
        <v>176</v>
      </c>
      <c r="D78" s="3" t="s">
        <v>236</v>
      </c>
      <c r="E78" s="2" t="str">
        <v>List of local vocational training programs</v>
      </c>
    </row>
    <row r="79" spans="3:5">
      <c r="C79" s="50" t="s">
        <v>177</v>
      </c>
      <c r="D79" s="3" t="s">
        <v>237</v>
      </c>
      <c r="E79" s="2" t="str">
        <v>Restaurant menus</v>
      </c>
    </row>
    <row r="80" spans="3:5">
      <c r="C80" s="50" t="s">
        <v>178</v>
      </c>
      <c r="D80" s="3" t="s">
        <v>239</v>
      </c>
      <c r="E80" s="2" t="str">
        <v>Pictures of food</v>
      </c>
    </row>
    <row r="81" spans="3:5">
      <c r="C81" s="50" t="s">
        <v>179</v>
      </c>
      <c r="D81" s="3" t="s">
        <v>242</v>
      </c>
      <c r="E81" s="2" t="str">
        <v>Pictures of drinks</v>
      </c>
    </row>
    <row r="82" spans="3:5">
      <c r="C82" s="50" t="s">
        <v>180</v>
      </c>
      <c r="D82" s="3" t="s">
        <v>129</v>
      </c>
      <c r="E82" s="2" t="str">
        <v>Empty alcohol bottles</v>
      </c>
    </row>
    <row r="83" spans="3:5">
      <c r="C83" s="50" t="s">
        <v>181</v>
      </c>
      <c r="D83" s="3" t="s">
        <v>129</v>
      </c>
      <c r="E83" s="2" t="str">
        <v>Meal receipt</v>
      </c>
    </row>
    <row r="84" spans="3:5">
      <c r="C84" s="50" t="s">
        <v>182</v>
      </c>
      <c r="D84" s="3" t="s">
        <v>129</v>
      </c>
      <c r="E84" s="2" t="str">
        <v>Immigrant services directory</v>
      </c>
    </row>
    <row r="85" spans="3:5">
      <c r="C85" s="50" t="s">
        <v>183</v>
      </c>
      <c r="D85" s="3" t="s">
        <v>129</v>
      </c>
      <c r="E85" s="2" t="str">
        <v>Pictures of popular figures in U.S. history</v>
      </c>
    </row>
    <row r="86" spans="3:5">
      <c r="C86" s="50" t="s">
        <v>184</v>
      </c>
      <c r="D86" s="3" t="s">
        <v>129</v>
      </c>
      <c r="E86" s="2" t="str">
        <v>American flag</v>
      </c>
    </row>
    <row r="87" spans="3:5">
      <c r="C87" s="50" t="s">
        <v>185</v>
      </c>
      <c r="D87" s="3" t="s">
        <v>129</v>
      </c>
      <c r="E87" s="2" t="str">
        <v>Citizenship application (Form N-400)</v>
      </c>
    </row>
    <row r="88" spans="3:5">
      <c r="C88" s="50" t="s">
        <v>186</v>
      </c>
      <c r="D88" s="3" t="s">
        <v>129</v>
      </c>
      <c r="E88" s="2" t="str">
        <v>City map</v>
      </c>
    </row>
    <row r="89" spans="3:5">
      <c r="C89" s="50" t="s">
        <v>187</v>
      </c>
      <c r="D89" s="3" t="s">
        <v>129</v>
      </c>
      <c r="E89" s="2" t="str">
        <v>Local publications</v>
      </c>
    </row>
    <row r="90" spans="3:5">
      <c r="C90" s="50" t="s">
        <v>188</v>
      </c>
      <c r="D90" s="3" t="s">
        <v>129</v>
      </c>
      <c r="E90" s="2" t="str">
        <v>Sample work schedule</v>
      </c>
    </row>
    <row r="91" spans="3:5">
      <c r="C91" s="50" t="s">
        <v>189</v>
      </c>
      <c r="D91" s="3" t="s">
        <v>129</v>
      </c>
      <c r="E91" s="2" t="str">
        <v>Calendar</v>
      </c>
    </row>
    <row r="92" spans="3:5">
      <c r="C92" s="50" t="s">
        <v>190</v>
      </c>
      <c r="D92" s="3" t="s">
        <v>129</v>
      </c>
      <c r="E92" s="2" t="str">
        <v>Pay stub</v>
      </c>
    </row>
    <row r="93" spans="3:5">
      <c r="C93" s="50" t="s">
        <v>191</v>
      </c>
      <c r="D93" s="3" t="s">
        <v>129</v>
      </c>
      <c r="E93" s="2" t="str">
        <v>DR: maps.google.com</v>
      </c>
    </row>
    <row r="94" spans="3:5">
      <c r="C94" s="50" t="s">
        <v>193</v>
      </c>
      <c r="D94" s="3" t="s">
        <v>129</v>
      </c>
      <c r="E94" s="2" t="str">
        <v>Children's books</v>
      </c>
    </row>
    <row r="95" spans="3:5">
      <c r="C95" s="50" t="s">
        <v>194</v>
      </c>
      <c r="D95" s="3" t="s">
        <v>129</v>
      </c>
      <c r="E95" s="2" t="str">
        <v>Popular children's games</v>
      </c>
    </row>
    <row r="96" spans="3:5">
      <c r="C96" s="50" t="s">
        <v>195</v>
      </c>
      <c r="D96" s="3" t="s">
        <v>129</v>
      </c>
      <c r="E96" s="2" t="str">
        <v>Children's toys</v>
      </c>
    </row>
    <row r="97" spans="3:5">
      <c r="C97" s="50" t="s">
        <v>196</v>
      </c>
      <c r="D97" s="3" t="s">
        <v>129</v>
      </c>
      <c r="E97" s="2" t="str">
        <v>Grocery store flyer</v>
      </c>
    </row>
    <row r="98" spans="3:5">
      <c r="C98" s="50" t="s">
        <v>197</v>
      </c>
      <c r="D98" s="3" t="s">
        <v>129</v>
      </c>
      <c r="E98" s="2" t="str">
        <v>Pictures of furniture</v>
      </c>
    </row>
    <row r="99" spans="3:5">
      <c r="C99" s="50" t="s">
        <v>198</v>
      </c>
      <c r="D99" s="3" t="s">
        <v>129</v>
      </c>
      <c r="E99" s="2" t="str">
        <v>Apartment application</v>
      </c>
    </row>
    <row r="100" spans="3:5">
      <c r="C100" s="50" t="s">
        <v>199</v>
      </c>
      <c r="D100" s="3" t="s">
        <v>129</v>
      </c>
      <c r="E100" s="2" t="str">
        <v>Pictures of family members</v>
      </c>
    </row>
    <row r="101" spans="3:5">
      <c r="C101" s="50" t="s">
        <v>200</v>
      </c>
      <c r="D101" s="3" t="s">
        <v>129</v>
      </c>
      <c r="E101" s="2" t="str">
        <v>Holiday cards</v>
      </c>
    </row>
    <row r="102" spans="3:5">
      <c r="C102" s="50" t="s">
        <v>201</v>
      </c>
      <c r="D102" s="3" t="s">
        <v>129</v>
      </c>
      <c r="E102" s="2" t="str">
        <v>DR: skype.com</v>
      </c>
    </row>
    <row r="103" spans="3:5">
      <c r="C103" s="50" t="s">
        <v>202</v>
      </c>
      <c r="D103" s="3" t="s">
        <v>129</v>
      </c>
      <c r="E103" s="2" t="str">
        <v>School calendar</v>
      </c>
    </row>
    <row r="104" spans="3:5">
      <c r="C104" s="50" t="s">
        <v>203</v>
      </c>
      <c r="D104" s="3" t="s">
        <v>129</v>
      </c>
      <c r="E104" s="2" t="str">
        <v>Flyers for school events</v>
      </c>
    </row>
    <row r="105" spans="3:5">
      <c r="C105" s="50" t="s">
        <v>205</v>
      </c>
      <c r="D105" s="3" t="s">
        <v>129</v>
      </c>
      <c r="E105" s="2" t="str">
        <v>Clock with moveable hands</v>
      </c>
    </row>
    <row r="106" spans="3:5">
      <c r="C106" s="50" t="s">
        <v>207</v>
      </c>
      <c r="D106" s="3" t="s">
        <v>129</v>
      </c>
      <c r="E106" s="2" t="str">
        <v>Play money</v>
      </c>
    </row>
    <row r="107" spans="3:5">
      <c r="C107" s="50" t="s">
        <v>208</v>
      </c>
      <c r="D107" s="3" t="s">
        <v>129</v>
      </c>
      <c r="E107" s="2" t="str">
        <v>Public transportation schedule</v>
      </c>
    </row>
    <row r="108" spans="3:5">
      <c r="C108" s="50" t="s">
        <v>209</v>
      </c>
      <c r="D108" s="3" t="s">
        <v>129</v>
      </c>
      <c r="E108" s="2" t="str">
        <v>Grocery store map</v>
      </c>
    </row>
    <row r="109" spans="3:5">
      <c r="C109" s="50" t="s">
        <v>210</v>
      </c>
      <c r="D109" s="3" t="s">
        <v>129</v>
      </c>
      <c r="E109" s="2" t="str">
        <v>Grocery receipt</v>
      </c>
    </row>
    <row r="110" spans="3:5">
      <c r="C110" s="50" t="s">
        <v>211</v>
      </c>
      <c r="D110" s="3" t="s">
        <v>129</v>
      </c>
      <c r="E110" s="2" t="str">
        <v>Utility bill</v>
      </c>
    </row>
    <row r="111" spans="3:5">
      <c r="C111" s="50" t="s">
        <v>212</v>
      </c>
      <c r="D111" s="3" t="s">
        <v>129</v>
      </c>
      <c r="E111" s="2" t="str">
        <v>Family pictures</v>
      </c>
    </row>
    <row r="112" spans="3:5">
      <c r="C112" s="50" t="s">
        <v>213</v>
      </c>
      <c r="D112" s="3" t="s">
        <v>129</v>
      </c>
      <c r="E112" s="2" t="str">
        <v>Resume</v>
      </c>
    </row>
    <row r="113" spans="3:5">
      <c r="C113" s="50" t="s">
        <v>214</v>
      </c>
      <c r="D113" s="3" t="s">
        <v>129</v>
      </c>
      <c r="E113" s="2" t="str">
        <v>Letter of Recommendation</v>
      </c>
    </row>
    <row r="114" spans="3:5">
      <c r="C114" s="50" t="s">
        <v>282</v>
      </c>
      <c r="D114" s="3" t="s">
        <v>129</v>
      </c>
      <c r="E114" s="2" t="str">
        <v>Pictures of area street signs</v>
      </c>
    </row>
    <row r="115" spans="3:5">
      <c r="C115" s="50" t="s">
        <v>283</v>
      </c>
      <c r="D115" s="3" t="s">
        <v>129</v>
      </c>
      <c r="E115" s="2" t="str">
        <v>Pictures of traffic symbols and signs</v>
      </c>
    </row>
    <row r="116" spans="3:5">
      <c r="C116" s="50" t="s">
        <v>284</v>
      </c>
      <c r="D116" s="3" t="s">
        <v>129</v>
      </c>
      <c r="E116" s="2" t="str">
        <v>Pictures of cars</v>
      </c>
    </row>
    <row r="117" spans="3:5">
      <c r="C117" s="50" t="s">
        <v>235</v>
      </c>
      <c r="D117" s="3" t="s">
        <v>129</v>
      </c>
      <c r="E117" s="2" t="str">
        <v>Car magazines</v>
      </c>
    </row>
    <row r="118" spans="3:5">
      <c r="C118" s="50" t="s">
        <v>285</v>
      </c>
      <c r="D118" s="3" t="s">
        <v>129</v>
      </c>
      <c r="E118" s="2" t="str">
        <v>Advertisements for local auto shops</v>
      </c>
    </row>
    <row r="119" spans="3:5">
      <c r="C119" s="50" t="s">
        <v>286</v>
      </c>
      <c r="D119" s="3" t="s">
        <v>129</v>
      </c>
      <c r="E119" s="2" t="str">
        <v>List of local bike shops</v>
      </c>
    </row>
    <row r="120" spans="3:5">
      <c r="C120" s="50" t="s">
        <v>222</v>
      </c>
      <c r="D120" s="3" t="s">
        <v>129</v>
      </c>
      <c r="E120" s="2" t="str">
        <v>Advertisements for infant/toddler stores</v>
      </c>
    </row>
    <row r="121" spans="3:5">
      <c r="C121" s="50" t="s">
        <v>223</v>
      </c>
      <c r="D121" s="3" t="s">
        <v>129</v>
      </c>
      <c r="E121" s="2" t="str">
        <v>Pictures of common infant/toddler furniture</v>
      </c>
    </row>
    <row r="122" spans="3:5">
      <c r="C122" s="50" t="s">
        <v>224</v>
      </c>
      <c r="D122" s="3" t="s">
        <v>129</v>
      </c>
      <c r="E122" s="2" t="str">
        <v>First aid items</v>
      </c>
    </row>
    <row r="123" spans="3:5">
      <c r="C123" s="50" t="s">
        <v>226</v>
      </c>
      <c r="D123" s="3" t="s">
        <v>129</v>
      </c>
      <c r="E123" s="2" t="str">
        <v>Dishes</v>
      </c>
    </row>
    <row r="124" spans="3:5">
      <c r="C124" s="50" t="s">
        <v>227</v>
      </c>
      <c r="D124" s="3" t="s">
        <v>129</v>
      </c>
      <c r="E124" s="2" t="str">
        <v>Cleaning supplies</v>
      </c>
    </row>
    <row r="125" spans="3:5">
      <c r="C125" s="50" t="s">
        <v>229</v>
      </c>
      <c r="D125" s="3" t="s">
        <v>129</v>
      </c>
      <c r="E125" s="2" t="str">
        <v>Work Schedule</v>
      </c>
    </row>
    <row r="126" spans="3:5">
      <c r="C126" s="50" t="s">
        <v>230</v>
      </c>
      <c r="D126" s="3" t="s">
        <v>129</v>
      </c>
      <c r="E126" s="2" t="str">
        <v>Tools</v>
      </c>
    </row>
    <row r="127" spans="3:5">
      <c r="C127" s="50" t="s">
        <v>231</v>
      </c>
      <c r="D127" s="3" t="s">
        <v>129</v>
      </c>
      <c r="E127" s="2" t="str">
        <v>Work gloves</v>
      </c>
    </row>
    <row r="128" spans="3:5">
      <c r="C128" s="50" t="s">
        <v>232</v>
      </c>
      <c r="D128" s="3" t="s">
        <v>129</v>
      </c>
      <c r="E128" s="2" t="str">
        <v>Hard hat</v>
      </c>
    </row>
    <row r="129" spans="3:5">
      <c r="C129" s="50" t="s">
        <v>287</v>
      </c>
      <c r="D129" s="3" t="s">
        <v>129</v>
      </c>
      <c r="E129" s="2" t="str">
        <v>Lawn implements</v>
      </c>
    </row>
    <row r="130" spans="3:5">
      <c r="C130" s="50" t="s">
        <v>233</v>
      </c>
      <c r="D130" s="3" t="s">
        <v>129</v>
      </c>
      <c r="E130" s="2" t="str">
        <v>Gardening gloves</v>
      </c>
    </row>
    <row r="131" spans="3:5">
      <c r="C131" s="50" t="s">
        <v>234</v>
      </c>
      <c r="D131" s="3" t="s">
        <v>129</v>
      </c>
      <c r="E131" s="2" t="str">
        <v>Advertisements for local auto parts stores</v>
      </c>
    </row>
    <row r="132" spans="3:5">
      <c r="C132" s="50" t="s">
        <v>236</v>
      </c>
      <c r="D132" s="3" t="s">
        <v>129</v>
      </c>
      <c r="E132" s="2" t="str">
        <v>Cleaning gloves</v>
      </c>
    </row>
    <row r="133" spans="3:5">
      <c r="C133" s="50" t="s">
        <v>237</v>
      </c>
      <c r="D133" s="3" t="s">
        <v>129</v>
      </c>
      <c r="E133" s="2" t="str">
        <v>Phone</v>
      </c>
    </row>
    <row r="134" spans="3:5">
      <c r="C134" s="50" t="s">
        <v>238</v>
      </c>
      <c r="D134" s="3" t="s">
        <v>129</v>
      </c>
      <c r="E134" s="2" t="str">
        <v>Message pad</v>
      </c>
    </row>
    <row r="135" spans="3:5">
      <c r="C135" s="50" t="s">
        <v>239</v>
      </c>
      <c r="D135" s="3" t="s">
        <v>129</v>
      </c>
      <c r="E135" s="2" t="str">
        <v>Office supplies</v>
      </c>
    </row>
    <row r="136" spans="3:5">
      <c r="C136" s="50" t="s">
        <v>240</v>
      </c>
      <c r="D136" s="3" t="s">
        <v>129</v>
      </c>
      <c r="E136" s="2" t="str">
        <v>Medicine bottles</v>
      </c>
    </row>
    <row r="137" spans="3:5">
      <c r="C137" s="50" t="s">
        <v>241</v>
      </c>
      <c r="D137" s="3" t="s">
        <v>129</v>
      </c>
      <c r="E137" s="2" t="str">
        <v>Thermometer</v>
      </c>
    </row>
    <row r="138" spans="3:5">
      <c r="C138" s="50" t="s">
        <v>242</v>
      </c>
      <c r="D138" s="3" t="s">
        <v>129</v>
      </c>
      <c r="E138" s="2" t="str">
        <v>Gloves</v>
      </c>
    </row>
    <row r="139" spans="3:5">
      <c r="C139" s="3" t="s">
        <v>295</v>
      </c>
      <c r="D139" s="3" t="s">
        <v>129</v>
      </c>
      <c r="E139" s="2" t="str">
        <v>App: US Citizenship Test Trainer (Android)</v>
      </c>
    </row>
    <row r="140" spans="3:5">
      <c r="C140" s="3" t="s">
        <v>296</v>
      </c>
      <c r="D140" s="3" t="s">
        <v>129</v>
      </c>
      <c r="E140" s="2" t="str">
        <v>App: Free US Citizenship Test (iOS)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66</vt:i4>
      </vt:variant>
    </vt:vector>
  </HeadingPairs>
  <TitlesOfParts>
    <vt:vector size="80" baseType="lpstr">
      <vt:lpstr>Needs Assessment</vt:lpstr>
      <vt:lpstr>Master List</vt:lpstr>
      <vt:lpstr>1.Hobbies</vt:lpstr>
      <vt:lpstr>2.Activities</vt:lpstr>
      <vt:lpstr>3.Learning Goals</vt:lpstr>
      <vt:lpstr>4.Speaking English</vt:lpstr>
      <vt:lpstr>5.Jobs</vt:lpstr>
      <vt:lpstr>6.Community Services</vt:lpstr>
      <vt:lpstr>7.Computer Lab</vt:lpstr>
      <vt:lpstr>8.Computer Speaker</vt:lpstr>
      <vt:lpstr>9.Smart Device</vt:lpstr>
      <vt:lpstr>10.Projector</vt:lpstr>
      <vt:lpstr>11.Printer</vt:lpstr>
      <vt:lpstr>12.Text</vt:lpstr>
      <vt:lpstr>'1.Hobbies'!Extract</vt:lpstr>
      <vt:lpstr>FullListA</vt:lpstr>
      <vt:lpstr>FullListB</vt:lpstr>
      <vt:lpstr>List_1.1</vt:lpstr>
      <vt:lpstr>List_1.2</vt:lpstr>
      <vt:lpstr>List_1.3</vt:lpstr>
      <vt:lpstr>List_1.4</vt:lpstr>
      <vt:lpstr>List_1.5</vt:lpstr>
      <vt:lpstr>List_Activities</vt:lpstr>
      <vt:lpstr>List_Hobbies</vt:lpstr>
      <vt:lpstr>List1</vt:lpstr>
      <vt:lpstr>List1.1</vt:lpstr>
      <vt:lpstr>List1.2</vt:lpstr>
      <vt:lpstr>List1.3</vt:lpstr>
      <vt:lpstr>List1.4</vt:lpstr>
      <vt:lpstr>List1.5</vt:lpstr>
      <vt:lpstr>List10finalb</vt:lpstr>
      <vt:lpstr>List11finalb</vt:lpstr>
      <vt:lpstr>List12finalb</vt:lpstr>
      <vt:lpstr>List1final</vt:lpstr>
      <vt:lpstr>List1nd</vt:lpstr>
      <vt:lpstr>List1repeat</vt:lpstr>
      <vt:lpstr>List2.1</vt:lpstr>
      <vt:lpstr>List2.2</vt:lpstr>
      <vt:lpstr>List2.3</vt:lpstr>
      <vt:lpstr>List2final</vt:lpstr>
      <vt:lpstr>List2nd</vt:lpstr>
      <vt:lpstr>List2repeat</vt:lpstr>
      <vt:lpstr>List3.1</vt:lpstr>
      <vt:lpstr>List3.2</vt:lpstr>
      <vt:lpstr>List3.3</vt:lpstr>
      <vt:lpstr>List3.4</vt:lpstr>
      <vt:lpstr>List3.5</vt:lpstr>
      <vt:lpstr>List3final</vt:lpstr>
      <vt:lpstr>List3nd</vt:lpstr>
      <vt:lpstr>List3repeat</vt:lpstr>
      <vt:lpstr>List4.1</vt:lpstr>
      <vt:lpstr>List4.2</vt:lpstr>
      <vt:lpstr>List4.3</vt:lpstr>
      <vt:lpstr>List4.4</vt:lpstr>
      <vt:lpstr>List4final</vt:lpstr>
      <vt:lpstr>List4nd</vt:lpstr>
      <vt:lpstr>List4repeat</vt:lpstr>
      <vt:lpstr>List5.1</vt:lpstr>
      <vt:lpstr>List5.2</vt:lpstr>
      <vt:lpstr>List5.3</vt:lpstr>
      <vt:lpstr>List5.4</vt:lpstr>
      <vt:lpstr>List5final</vt:lpstr>
      <vt:lpstr>List5nd</vt:lpstr>
      <vt:lpstr>List5repeat</vt:lpstr>
      <vt:lpstr>List6.1</vt:lpstr>
      <vt:lpstr>List6.2</vt:lpstr>
      <vt:lpstr>List6.3</vt:lpstr>
      <vt:lpstr>List6.4</vt:lpstr>
      <vt:lpstr>List6.5</vt:lpstr>
      <vt:lpstr>List6final</vt:lpstr>
      <vt:lpstr>List6nd</vt:lpstr>
      <vt:lpstr>List6repeat</vt:lpstr>
      <vt:lpstr>List7finalb</vt:lpstr>
      <vt:lpstr>List8finalb</vt:lpstr>
      <vt:lpstr>List9finalb</vt:lpstr>
      <vt:lpstr>ListLabn</vt:lpstr>
      <vt:lpstr>ListLaby</vt:lpstr>
      <vt:lpstr>Lists1through6</vt:lpstr>
      <vt:lpstr>Lists1through6repeats</vt:lpstr>
      <vt:lpstr>Lists7through12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Allen</dc:creator>
  <cp:lastModifiedBy>Dawn Allen</cp:lastModifiedBy>
  <cp:lastPrinted>2013-12-04T20:33:35Z</cp:lastPrinted>
  <dcterms:created xsi:type="dcterms:W3CDTF">2013-11-18T20:29:31Z</dcterms:created>
  <dcterms:modified xsi:type="dcterms:W3CDTF">2014-03-17T20:45:57Z</dcterms:modified>
</cp:coreProperties>
</file>